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jana\Desktop\županijsko\"/>
    </mc:Choice>
  </mc:AlternateContent>
  <xr:revisionPtr revIDLastSave="0" documentId="8_{8C40F5A4-B515-473E-A612-1E9CB96A8BA7}" xr6:coauthVersionLast="47" xr6:coauthVersionMax="47" xr10:uidLastSave="{00000000-0000-0000-0000-000000000000}"/>
  <bookViews>
    <workbookView xWindow="-108" yWindow="-108" windowWidth="23256" windowHeight="12456" activeTab="6" xr2:uid="{AD586D03-AB8B-43AA-8D3C-782F9CB9E0E1}"/>
  </bookViews>
  <sheets>
    <sheet name="DM" sheetId="7" r:id="rId1"/>
    <sheet name="DŽ" sheetId="9" r:id="rId2"/>
    <sheet name="MM" sheetId="6" r:id="rId3"/>
    <sheet name="MŽ" sheetId="10" r:id="rId4"/>
    <sheet name="MA" sheetId="5" r:id="rId5"/>
    <sheet name="ŽA" sheetId="11" r:id="rId6"/>
    <sheet name="MB" sheetId="8" r:id="rId7"/>
    <sheet name="ŽB" sheetId="12" r:id="rId8"/>
    <sheet name="izračun godina 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7" l="1"/>
  <c r="J52" i="7"/>
  <c r="G52" i="7"/>
  <c r="D52" i="7"/>
  <c r="K51" i="7"/>
  <c r="J51" i="7"/>
  <c r="G51" i="7"/>
  <c r="D51" i="7"/>
  <c r="K50" i="7"/>
  <c r="J50" i="7"/>
  <c r="G50" i="7"/>
  <c r="D50" i="7"/>
  <c r="K49" i="7"/>
  <c r="J49" i="7"/>
  <c r="G49" i="7"/>
  <c r="D49" i="7"/>
  <c r="K48" i="7"/>
  <c r="J48" i="7"/>
  <c r="G48" i="7"/>
  <c r="D48" i="7"/>
  <c r="K47" i="7"/>
  <c r="J47" i="7"/>
  <c r="G47" i="7"/>
  <c r="D47" i="7"/>
  <c r="J34" i="7"/>
  <c r="G34" i="7"/>
  <c r="D34" i="7"/>
  <c r="J18" i="7"/>
  <c r="G18" i="7"/>
  <c r="D18" i="7"/>
  <c r="J13" i="7"/>
  <c r="G13" i="7"/>
  <c r="D13" i="7"/>
  <c r="K13" i="7" s="1"/>
  <c r="J28" i="7"/>
  <c r="G28" i="7"/>
  <c r="D28" i="7"/>
  <c r="J33" i="7"/>
  <c r="G33" i="7"/>
  <c r="D33" i="7"/>
  <c r="J27" i="7"/>
  <c r="G27" i="7"/>
  <c r="D27" i="7"/>
  <c r="J30" i="7"/>
  <c r="G30" i="7"/>
  <c r="D30" i="7"/>
  <c r="J16" i="7"/>
  <c r="G16" i="7"/>
  <c r="D16" i="7"/>
  <c r="J37" i="7"/>
  <c r="G37" i="7"/>
  <c r="K37" i="7" s="1"/>
  <c r="D37" i="7"/>
  <c r="K46" i="7"/>
  <c r="J46" i="7"/>
  <c r="G46" i="7"/>
  <c r="D46" i="7"/>
  <c r="C15" i="13"/>
  <c r="C16" i="13"/>
  <c r="C17" i="13"/>
  <c r="C18" i="13"/>
  <c r="C19" i="13"/>
  <c r="C20" i="13"/>
  <c r="C21" i="13"/>
  <c r="C22" i="13"/>
  <c r="C23" i="13"/>
  <c r="C24" i="13"/>
  <c r="I15" i="13"/>
  <c r="I16" i="13"/>
  <c r="I17" i="13"/>
  <c r="I18" i="13"/>
  <c r="I19" i="13"/>
  <c r="I20" i="13"/>
  <c r="I21" i="13"/>
  <c r="I22" i="13"/>
  <c r="I23" i="13"/>
  <c r="I24" i="13"/>
  <c r="N36" i="8"/>
  <c r="K36" i="8"/>
  <c r="O36" i="8" s="1"/>
  <c r="J36" i="8"/>
  <c r="G36" i="8"/>
  <c r="D36" i="8"/>
  <c r="N35" i="8"/>
  <c r="K35" i="8"/>
  <c r="O35" i="8" s="1"/>
  <c r="J35" i="8"/>
  <c r="G35" i="8"/>
  <c r="D35" i="8"/>
  <c r="N34" i="8"/>
  <c r="K34" i="8"/>
  <c r="O34" i="8" s="1"/>
  <c r="J34" i="8"/>
  <c r="G34" i="8"/>
  <c r="D34" i="8"/>
  <c r="N33" i="8"/>
  <c r="K33" i="8"/>
  <c r="O33" i="8" s="1"/>
  <c r="J33" i="8"/>
  <c r="G33" i="8"/>
  <c r="D33" i="8"/>
  <c r="N32" i="8"/>
  <c r="K32" i="8"/>
  <c r="O32" i="8" s="1"/>
  <c r="J32" i="8"/>
  <c r="G32" i="8"/>
  <c r="D32" i="8"/>
  <c r="N31" i="8"/>
  <c r="K31" i="8"/>
  <c r="O31" i="8" s="1"/>
  <c r="J31" i="8"/>
  <c r="G31" i="8"/>
  <c r="D31" i="8"/>
  <c r="N30" i="8"/>
  <c r="K30" i="8"/>
  <c r="O30" i="8" s="1"/>
  <c r="J30" i="8"/>
  <c r="G30" i="8"/>
  <c r="D30" i="8"/>
  <c r="N29" i="8"/>
  <c r="K29" i="8"/>
  <c r="O29" i="8" s="1"/>
  <c r="J29" i="8"/>
  <c r="G29" i="8"/>
  <c r="D29" i="8"/>
  <c r="N28" i="8"/>
  <c r="K28" i="8"/>
  <c r="O28" i="8" s="1"/>
  <c r="J28" i="8"/>
  <c r="G28" i="8"/>
  <c r="D28" i="8"/>
  <c r="N27" i="8"/>
  <c r="K27" i="8"/>
  <c r="O27" i="8" s="1"/>
  <c r="J27" i="8"/>
  <c r="G27" i="8"/>
  <c r="D27" i="8"/>
  <c r="N26" i="8"/>
  <c r="K26" i="8"/>
  <c r="O26" i="8" s="1"/>
  <c r="J26" i="8"/>
  <c r="G26" i="8"/>
  <c r="D26" i="8"/>
  <c r="N25" i="8"/>
  <c r="K25" i="8"/>
  <c r="O25" i="8" s="1"/>
  <c r="J25" i="8"/>
  <c r="G25" i="8"/>
  <c r="D25" i="8"/>
  <c r="N24" i="8"/>
  <c r="K24" i="8"/>
  <c r="O24" i="8" s="1"/>
  <c r="J24" i="8"/>
  <c r="G24" i="8"/>
  <c r="D24" i="8"/>
  <c r="N23" i="8"/>
  <c r="K23" i="8"/>
  <c r="O23" i="8" s="1"/>
  <c r="J23" i="8"/>
  <c r="G23" i="8"/>
  <c r="D23" i="8"/>
  <c r="N22" i="8"/>
  <c r="J22" i="8"/>
  <c r="G22" i="8"/>
  <c r="K22" i="8" s="1"/>
  <c r="D22" i="8"/>
  <c r="N17" i="8"/>
  <c r="J17" i="8"/>
  <c r="G17" i="8"/>
  <c r="K17" i="8" s="1"/>
  <c r="D17" i="8"/>
  <c r="N13" i="8"/>
  <c r="J13" i="8"/>
  <c r="G13" i="8"/>
  <c r="K13" i="8" s="1"/>
  <c r="D13" i="8"/>
  <c r="N19" i="8"/>
  <c r="J19" i="8"/>
  <c r="G19" i="8"/>
  <c r="K19" i="8" s="1"/>
  <c r="D19" i="8"/>
  <c r="N20" i="8"/>
  <c r="J20" i="8"/>
  <c r="G20" i="8"/>
  <c r="K20" i="8" s="1"/>
  <c r="D20" i="8"/>
  <c r="N16" i="8"/>
  <c r="J16" i="8"/>
  <c r="K16" i="8" s="1"/>
  <c r="G16" i="8"/>
  <c r="D16" i="8"/>
  <c r="N14" i="8"/>
  <c r="J14" i="8"/>
  <c r="G14" i="8"/>
  <c r="D14" i="8"/>
  <c r="N21" i="8"/>
  <c r="J21" i="8"/>
  <c r="G21" i="8"/>
  <c r="K21" i="8" s="1"/>
  <c r="D21" i="8"/>
  <c r="N15" i="8"/>
  <c r="J15" i="8"/>
  <c r="G15" i="8"/>
  <c r="D15" i="8"/>
  <c r="N18" i="8"/>
  <c r="J18" i="8"/>
  <c r="G18" i="8"/>
  <c r="K18" i="8" s="1"/>
  <c r="O18" i="8" s="1"/>
  <c r="D18" i="8"/>
  <c r="N12" i="8"/>
  <c r="J12" i="8"/>
  <c r="G12" i="8"/>
  <c r="K12" i="8" s="1"/>
  <c r="D12" i="8"/>
  <c r="N12" i="12"/>
  <c r="N13" i="12"/>
  <c r="N16" i="12"/>
  <c r="N15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14" i="12"/>
  <c r="L24" i="6"/>
  <c r="O24" i="6" s="1"/>
  <c r="L22" i="6"/>
  <c r="O22" i="6" s="1"/>
  <c r="L20" i="6"/>
  <c r="O20" i="6" s="1"/>
  <c r="L18" i="6"/>
  <c r="O18" i="6" s="1"/>
  <c r="L21" i="6"/>
  <c r="L13" i="6"/>
  <c r="O13" i="6" s="1"/>
  <c r="L17" i="6"/>
  <c r="O17" i="6" s="1"/>
  <c r="L12" i="6"/>
  <c r="O12" i="6" s="1"/>
  <c r="L26" i="6"/>
  <c r="O26" i="6" s="1"/>
  <c r="L14" i="6"/>
  <c r="O14" i="6" s="1"/>
  <c r="L25" i="6"/>
  <c r="O25" i="6" s="1"/>
  <c r="L16" i="6"/>
  <c r="O16" i="6" s="1"/>
  <c r="L19" i="6"/>
  <c r="O19" i="6" s="1"/>
  <c r="L27" i="6"/>
  <c r="O27" i="6" s="1"/>
  <c r="L15" i="6"/>
  <c r="O15" i="6" s="1"/>
  <c r="L28" i="6"/>
  <c r="O28" i="6" s="1"/>
  <c r="L29" i="6"/>
  <c r="L30" i="6"/>
  <c r="O30" i="6" s="1"/>
  <c r="L31" i="6"/>
  <c r="O31" i="6" s="1"/>
  <c r="P31" i="6" s="1"/>
  <c r="L32" i="6"/>
  <c r="O32" i="6" s="1"/>
  <c r="L33" i="6"/>
  <c r="L34" i="6"/>
  <c r="O34" i="6" s="1"/>
  <c r="L35" i="6"/>
  <c r="L36" i="6"/>
  <c r="O36" i="6" s="1"/>
  <c r="L23" i="6"/>
  <c r="O23" i="6" s="1"/>
  <c r="L12" i="10"/>
  <c r="O12" i="10" s="1"/>
  <c r="L13" i="10"/>
  <c r="O13" i="10" s="1"/>
  <c r="L16" i="10"/>
  <c r="L15" i="10"/>
  <c r="O15" i="10" s="1"/>
  <c r="L14" i="10"/>
  <c r="O14" i="10" s="1"/>
  <c r="L18" i="10"/>
  <c r="L19" i="10"/>
  <c r="O19" i="10" s="1"/>
  <c r="L20" i="10"/>
  <c r="L21" i="10"/>
  <c r="O21" i="10" s="1"/>
  <c r="L22" i="10"/>
  <c r="O22" i="10" s="1"/>
  <c r="L23" i="10"/>
  <c r="L24" i="10"/>
  <c r="O24" i="10" s="1"/>
  <c r="L25" i="10"/>
  <c r="L26" i="10"/>
  <c r="L27" i="10"/>
  <c r="O27" i="10" s="1"/>
  <c r="L28" i="10"/>
  <c r="L29" i="10"/>
  <c r="L30" i="10"/>
  <c r="O30" i="10" s="1"/>
  <c r="L31" i="10"/>
  <c r="O31" i="10" s="1"/>
  <c r="L32" i="10"/>
  <c r="L33" i="10"/>
  <c r="O33" i="10" s="1"/>
  <c r="L34" i="10"/>
  <c r="O34" i="10" s="1"/>
  <c r="L35" i="10"/>
  <c r="L36" i="10"/>
  <c r="O36" i="10" s="1"/>
  <c r="L17" i="10"/>
  <c r="O17" i="10" s="1"/>
  <c r="I14" i="13"/>
  <c r="I13" i="13"/>
  <c r="I12" i="13"/>
  <c r="C12" i="13"/>
  <c r="C13" i="13"/>
  <c r="C14" i="13"/>
  <c r="K36" i="12"/>
  <c r="K35" i="12"/>
  <c r="O35" i="12" s="1"/>
  <c r="K34" i="12"/>
  <c r="K33" i="12"/>
  <c r="K32" i="12"/>
  <c r="K31" i="12"/>
  <c r="O31" i="12" s="1"/>
  <c r="K30" i="12"/>
  <c r="K29" i="12"/>
  <c r="K28" i="12"/>
  <c r="K27" i="12"/>
  <c r="K26" i="12"/>
  <c r="K25" i="12"/>
  <c r="O25" i="12" s="1"/>
  <c r="K24" i="12"/>
  <c r="K23" i="12"/>
  <c r="O23" i="12" s="1"/>
  <c r="K22" i="12"/>
  <c r="K21" i="12"/>
  <c r="O21" i="12" s="1"/>
  <c r="K20" i="12"/>
  <c r="K19" i="12"/>
  <c r="O19" i="12" s="1"/>
  <c r="K18" i="12"/>
  <c r="O18" i="12" s="1"/>
  <c r="K17" i="12"/>
  <c r="O17" i="12" s="1"/>
  <c r="K12" i="12"/>
  <c r="O36" i="12"/>
  <c r="O34" i="12"/>
  <c r="O33" i="12"/>
  <c r="O32" i="12"/>
  <c r="O30" i="12"/>
  <c r="O29" i="12"/>
  <c r="O28" i="12"/>
  <c r="O27" i="12"/>
  <c r="O26" i="12"/>
  <c r="O24" i="12"/>
  <c r="O22" i="12"/>
  <c r="O20" i="12"/>
  <c r="J36" i="12"/>
  <c r="G36" i="12"/>
  <c r="D36" i="12"/>
  <c r="J35" i="12"/>
  <c r="G35" i="12"/>
  <c r="D35" i="12"/>
  <c r="J34" i="12"/>
  <c r="G34" i="12"/>
  <c r="D34" i="12"/>
  <c r="J33" i="12"/>
  <c r="G33" i="12"/>
  <c r="D33" i="12"/>
  <c r="J32" i="12"/>
  <c r="G32" i="12"/>
  <c r="D32" i="12"/>
  <c r="J31" i="12"/>
  <c r="G31" i="12"/>
  <c r="D31" i="12"/>
  <c r="J30" i="12"/>
  <c r="G30" i="12"/>
  <c r="D30" i="12"/>
  <c r="J29" i="12"/>
  <c r="G29" i="12"/>
  <c r="D29" i="12"/>
  <c r="J28" i="12"/>
  <c r="G28" i="12"/>
  <c r="D28" i="12"/>
  <c r="J27" i="12"/>
  <c r="G27" i="12"/>
  <c r="D27" i="12"/>
  <c r="J26" i="12"/>
  <c r="G26" i="12"/>
  <c r="D26" i="12"/>
  <c r="J25" i="12"/>
  <c r="G25" i="12"/>
  <c r="D25" i="12"/>
  <c r="J24" i="12"/>
  <c r="G24" i="12"/>
  <c r="D24" i="12"/>
  <c r="J23" i="12"/>
  <c r="G23" i="12"/>
  <c r="D23" i="12"/>
  <c r="J22" i="12"/>
  <c r="G22" i="12"/>
  <c r="D22" i="12"/>
  <c r="J21" i="12"/>
  <c r="G21" i="12"/>
  <c r="D21" i="12"/>
  <c r="J20" i="12"/>
  <c r="G20" i="12"/>
  <c r="D20" i="12"/>
  <c r="J19" i="12"/>
  <c r="G19" i="12"/>
  <c r="D19" i="12"/>
  <c r="J18" i="12"/>
  <c r="G18" i="12"/>
  <c r="D18" i="12"/>
  <c r="J17" i="12"/>
  <c r="G17" i="12"/>
  <c r="D17" i="12"/>
  <c r="J15" i="12"/>
  <c r="G15" i="12"/>
  <c r="K15" i="12" s="1"/>
  <c r="D15" i="12"/>
  <c r="J16" i="12"/>
  <c r="G16" i="12"/>
  <c r="K16" i="12" s="1"/>
  <c r="D16" i="12"/>
  <c r="J13" i="12"/>
  <c r="K13" i="12" s="1"/>
  <c r="G13" i="12"/>
  <c r="D13" i="12"/>
  <c r="J12" i="12"/>
  <c r="G12" i="12"/>
  <c r="D12" i="12"/>
  <c r="J14" i="12"/>
  <c r="G14" i="12"/>
  <c r="D14" i="12"/>
  <c r="J36" i="11"/>
  <c r="I36" i="11"/>
  <c r="F36" i="11"/>
  <c r="J35" i="11"/>
  <c r="I35" i="11"/>
  <c r="F35" i="11"/>
  <c r="J34" i="11"/>
  <c r="I34" i="11"/>
  <c r="F34" i="11"/>
  <c r="J33" i="11"/>
  <c r="I33" i="11"/>
  <c r="F33" i="11"/>
  <c r="J32" i="11"/>
  <c r="I32" i="11"/>
  <c r="F32" i="11"/>
  <c r="J31" i="11"/>
  <c r="I31" i="11"/>
  <c r="F31" i="11"/>
  <c r="J30" i="11"/>
  <c r="I30" i="11"/>
  <c r="F30" i="11"/>
  <c r="J29" i="11"/>
  <c r="I29" i="11"/>
  <c r="F29" i="11"/>
  <c r="J28" i="11"/>
  <c r="I28" i="11"/>
  <c r="F28" i="11"/>
  <c r="J27" i="11"/>
  <c r="I27" i="11"/>
  <c r="F27" i="11"/>
  <c r="J26" i="11"/>
  <c r="I26" i="11"/>
  <c r="F26" i="11"/>
  <c r="J25" i="11"/>
  <c r="I25" i="11"/>
  <c r="F25" i="11"/>
  <c r="J24" i="11"/>
  <c r="I24" i="11"/>
  <c r="F24" i="11"/>
  <c r="J23" i="11"/>
  <c r="I23" i="11"/>
  <c r="F23" i="11"/>
  <c r="J22" i="11"/>
  <c r="I22" i="11"/>
  <c r="F22" i="11"/>
  <c r="J21" i="11"/>
  <c r="I21" i="11"/>
  <c r="F21" i="11"/>
  <c r="J20" i="11"/>
  <c r="I20" i="11"/>
  <c r="F20" i="11"/>
  <c r="I16" i="11"/>
  <c r="F16" i="11"/>
  <c r="J16" i="11" s="1"/>
  <c r="I17" i="11"/>
  <c r="F17" i="11"/>
  <c r="J18" i="11"/>
  <c r="I18" i="11"/>
  <c r="F18" i="11"/>
  <c r="I12" i="11"/>
  <c r="F12" i="11"/>
  <c r="J12" i="11" s="1"/>
  <c r="J13" i="11"/>
  <c r="I13" i="11"/>
  <c r="F13" i="11"/>
  <c r="I19" i="11"/>
  <c r="F19" i="11"/>
  <c r="J19" i="11" s="1"/>
  <c r="I15" i="11"/>
  <c r="F15" i="11"/>
  <c r="J15" i="11" s="1"/>
  <c r="I14" i="11"/>
  <c r="F14" i="11"/>
  <c r="J36" i="5"/>
  <c r="J35" i="5"/>
  <c r="J34" i="5"/>
  <c r="J33" i="5"/>
  <c r="J32" i="5"/>
  <c r="J31" i="5"/>
  <c r="J30" i="5"/>
  <c r="J29" i="5"/>
  <c r="J28" i="5"/>
  <c r="J27" i="5"/>
  <c r="J26" i="5"/>
  <c r="J25" i="5"/>
  <c r="J18" i="5"/>
  <c r="K36" i="10"/>
  <c r="J36" i="10"/>
  <c r="G36" i="10"/>
  <c r="O35" i="10"/>
  <c r="K35" i="10"/>
  <c r="J35" i="10"/>
  <c r="G35" i="10"/>
  <c r="K34" i="10"/>
  <c r="J34" i="10"/>
  <c r="G34" i="10"/>
  <c r="K33" i="10"/>
  <c r="J33" i="10"/>
  <c r="G33" i="10"/>
  <c r="O32" i="10"/>
  <c r="K32" i="10"/>
  <c r="J32" i="10"/>
  <c r="G32" i="10"/>
  <c r="K31" i="10"/>
  <c r="J31" i="10"/>
  <c r="G31" i="10"/>
  <c r="K30" i="10"/>
  <c r="J30" i="10"/>
  <c r="G30" i="10"/>
  <c r="O29" i="10"/>
  <c r="K29" i="10"/>
  <c r="J29" i="10"/>
  <c r="G29" i="10"/>
  <c r="O28" i="10"/>
  <c r="K28" i="10"/>
  <c r="J28" i="10"/>
  <c r="G28" i="10"/>
  <c r="K27" i="10"/>
  <c r="J27" i="10"/>
  <c r="G27" i="10"/>
  <c r="O26" i="10"/>
  <c r="K26" i="10"/>
  <c r="J26" i="10"/>
  <c r="G26" i="10"/>
  <c r="O25" i="10"/>
  <c r="K25" i="10"/>
  <c r="J25" i="10"/>
  <c r="G25" i="10"/>
  <c r="K24" i="10"/>
  <c r="J24" i="10"/>
  <c r="G24" i="10"/>
  <c r="O23" i="10"/>
  <c r="K23" i="10"/>
  <c r="J23" i="10"/>
  <c r="G23" i="10"/>
  <c r="K22" i="10"/>
  <c r="J22" i="10"/>
  <c r="G22" i="10"/>
  <c r="K21" i="10"/>
  <c r="J21" i="10"/>
  <c r="G21" i="10"/>
  <c r="O20" i="10"/>
  <c r="K20" i="10"/>
  <c r="J20" i="10"/>
  <c r="G20" i="10"/>
  <c r="K19" i="10"/>
  <c r="J19" i="10"/>
  <c r="G19" i="10"/>
  <c r="O18" i="10"/>
  <c r="K18" i="10"/>
  <c r="J18" i="10"/>
  <c r="G18" i="10"/>
  <c r="J14" i="10"/>
  <c r="G14" i="10"/>
  <c r="K14" i="10" s="1"/>
  <c r="K15" i="10"/>
  <c r="J15" i="10"/>
  <c r="G15" i="10"/>
  <c r="O16" i="10"/>
  <c r="J16" i="10"/>
  <c r="G16" i="10"/>
  <c r="K16" i="10" s="1"/>
  <c r="J13" i="10"/>
  <c r="K13" i="10" s="1"/>
  <c r="G13" i="10"/>
  <c r="J12" i="10"/>
  <c r="G12" i="10"/>
  <c r="K12" i="10" s="1"/>
  <c r="J17" i="10"/>
  <c r="K17" i="10" s="1"/>
  <c r="G17" i="10"/>
  <c r="K36" i="6"/>
  <c r="K35" i="6"/>
  <c r="K34" i="6"/>
  <c r="K29" i="6"/>
  <c r="K28" i="6"/>
  <c r="K27" i="6"/>
  <c r="K19" i="6"/>
  <c r="K36" i="9"/>
  <c r="J36" i="9"/>
  <c r="G36" i="9"/>
  <c r="D36" i="9"/>
  <c r="K35" i="9"/>
  <c r="J35" i="9"/>
  <c r="G35" i="9"/>
  <c r="D35" i="9"/>
  <c r="K34" i="9"/>
  <c r="J34" i="9"/>
  <c r="G34" i="9"/>
  <c r="D34" i="9"/>
  <c r="K33" i="9"/>
  <c r="J33" i="9"/>
  <c r="G33" i="9"/>
  <c r="D33" i="9"/>
  <c r="K32" i="9"/>
  <c r="J32" i="9"/>
  <c r="G32" i="9"/>
  <c r="D32" i="9"/>
  <c r="K31" i="9"/>
  <c r="J31" i="9"/>
  <c r="G31" i="9"/>
  <c r="D31" i="9"/>
  <c r="K30" i="9"/>
  <c r="J30" i="9"/>
  <c r="G30" i="9"/>
  <c r="D30" i="9"/>
  <c r="K29" i="9"/>
  <c r="J29" i="9"/>
  <c r="G29" i="9"/>
  <c r="D29" i="9"/>
  <c r="K28" i="9"/>
  <c r="J28" i="9"/>
  <c r="G28" i="9"/>
  <c r="D28" i="9"/>
  <c r="K27" i="9"/>
  <c r="J27" i="9"/>
  <c r="G27" i="9"/>
  <c r="D27" i="9"/>
  <c r="J13" i="9"/>
  <c r="G13" i="9"/>
  <c r="K13" i="9" s="1"/>
  <c r="D13" i="9"/>
  <c r="J19" i="9"/>
  <c r="G19" i="9"/>
  <c r="K19" i="9" s="1"/>
  <c r="D19" i="9"/>
  <c r="J17" i="9"/>
  <c r="G17" i="9"/>
  <c r="D17" i="9"/>
  <c r="J18" i="9"/>
  <c r="G18" i="9"/>
  <c r="K18" i="9" s="1"/>
  <c r="D18" i="9"/>
  <c r="K26" i="9"/>
  <c r="J26" i="9"/>
  <c r="G26" i="9"/>
  <c r="D26" i="9"/>
  <c r="J23" i="9"/>
  <c r="G23" i="9"/>
  <c r="D23" i="9"/>
  <c r="K21" i="9"/>
  <c r="J21" i="9"/>
  <c r="G21" i="9"/>
  <c r="D21" i="9"/>
  <c r="J16" i="9"/>
  <c r="G16" i="9"/>
  <c r="D16" i="9"/>
  <c r="K16" i="9" s="1"/>
  <c r="J15" i="9"/>
  <c r="G15" i="9"/>
  <c r="D15" i="9"/>
  <c r="K15" i="9" s="1"/>
  <c r="J24" i="9"/>
  <c r="G24" i="9"/>
  <c r="D24" i="9"/>
  <c r="J12" i="9"/>
  <c r="G12" i="9"/>
  <c r="K12" i="9" s="1"/>
  <c r="D12" i="9"/>
  <c r="J25" i="9"/>
  <c r="G25" i="9"/>
  <c r="D25" i="9"/>
  <c r="J14" i="9"/>
  <c r="G14" i="9"/>
  <c r="D14" i="9"/>
  <c r="J22" i="9"/>
  <c r="G22" i="9"/>
  <c r="D22" i="9"/>
  <c r="J20" i="9"/>
  <c r="K20" i="9" s="1"/>
  <c r="G20" i="9"/>
  <c r="D20" i="9"/>
  <c r="K45" i="7"/>
  <c r="K44" i="7"/>
  <c r="K43" i="7"/>
  <c r="D22" i="7"/>
  <c r="D17" i="7"/>
  <c r="D45" i="7"/>
  <c r="D40" i="7"/>
  <c r="D20" i="7"/>
  <c r="D19" i="7"/>
  <c r="D21" i="7"/>
  <c r="D44" i="7"/>
  <c r="D24" i="7"/>
  <c r="D41" i="7"/>
  <c r="D39" i="7"/>
  <c r="D38" i="7"/>
  <c r="D26" i="7"/>
  <c r="D32" i="7"/>
  <c r="D31" i="7"/>
  <c r="D35" i="7"/>
  <c r="D25" i="7"/>
  <c r="D15" i="7"/>
  <c r="D23" i="7"/>
  <c r="D12" i="7"/>
  <c r="D29" i="7"/>
  <c r="D43" i="7"/>
  <c r="D42" i="7"/>
  <c r="D36" i="7"/>
  <c r="D14" i="7"/>
  <c r="J22" i="7"/>
  <c r="G22" i="7"/>
  <c r="J17" i="7"/>
  <c r="G17" i="7"/>
  <c r="J45" i="7"/>
  <c r="G45" i="7"/>
  <c r="J40" i="7"/>
  <c r="G40" i="7"/>
  <c r="J20" i="7"/>
  <c r="G20" i="7"/>
  <c r="J19" i="7"/>
  <c r="G19" i="7"/>
  <c r="J21" i="7"/>
  <c r="G21" i="7"/>
  <c r="J44" i="7"/>
  <c r="G44" i="7"/>
  <c r="J24" i="7"/>
  <c r="G24" i="7"/>
  <c r="J41" i="7"/>
  <c r="G41" i="7"/>
  <c r="J39" i="7"/>
  <c r="G39" i="7"/>
  <c r="J38" i="7"/>
  <c r="G38" i="7"/>
  <c r="K38" i="7" s="1"/>
  <c r="J26" i="7"/>
  <c r="G26" i="7"/>
  <c r="J32" i="7"/>
  <c r="G32" i="7"/>
  <c r="J31" i="7"/>
  <c r="G31" i="7"/>
  <c r="J35" i="7"/>
  <c r="G35" i="7"/>
  <c r="J25" i="7"/>
  <c r="G25" i="7"/>
  <c r="J15" i="7"/>
  <c r="G15" i="7"/>
  <c r="J23" i="7"/>
  <c r="G23" i="7"/>
  <c r="J12" i="7"/>
  <c r="G12" i="7"/>
  <c r="K12" i="7" s="1"/>
  <c r="J29" i="7"/>
  <c r="G29" i="7"/>
  <c r="J43" i="7"/>
  <c r="G43" i="7"/>
  <c r="J42" i="7"/>
  <c r="G42" i="7"/>
  <c r="J36" i="7"/>
  <c r="G36" i="7"/>
  <c r="K36" i="7" s="1"/>
  <c r="J14" i="7"/>
  <c r="G14" i="7"/>
  <c r="O35" i="6"/>
  <c r="O33" i="6"/>
  <c r="O29" i="6"/>
  <c r="O21" i="6"/>
  <c r="J36" i="6"/>
  <c r="G36" i="6"/>
  <c r="J35" i="6"/>
  <c r="G35" i="6"/>
  <c r="J34" i="6"/>
  <c r="G34" i="6"/>
  <c r="J33" i="6"/>
  <c r="K33" i="6" s="1"/>
  <c r="G33" i="6"/>
  <c r="K32" i="6"/>
  <c r="J32" i="6"/>
  <c r="G32" i="6"/>
  <c r="K31" i="6"/>
  <c r="J31" i="6"/>
  <c r="G31" i="6"/>
  <c r="K30" i="6"/>
  <c r="J30" i="6"/>
  <c r="G30" i="6"/>
  <c r="J29" i="6"/>
  <c r="G29" i="6"/>
  <c r="J28" i="6"/>
  <c r="G28" i="6"/>
  <c r="J15" i="6"/>
  <c r="G15" i="6"/>
  <c r="K15" i="6" s="1"/>
  <c r="J27" i="6"/>
  <c r="G27" i="6"/>
  <c r="J19" i="6"/>
  <c r="G19" i="6"/>
  <c r="J16" i="6"/>
  <c r="G16" i="6"/>
  <c r="K16" i="6" s="1"/>
  <c r="J25" i="6"/>
  <c r="G25" i="6"/>
  <c r="K25" i="6" s="1"/>
  <c r="J14" i="6"/>
  <c r="G14" i="6"/>
  <c r="J26" i="6"/>
  <c r="G26" i="6"/>
  <c r="K26" i="6" s="1"/>
  <c r="J12" i="6"/>
  <c r="K12" i="6" s="1"/>
  <c r="G12" i="6"/>
  <c r="J17" i="6"/>
  <c r="G17" i="6"/>
  <c r="J13" i="6"/>
  <c r="G13" i="6"/>
  <c r="K13" i="6" s="1"/>
  <c r="J21" i="6"/>
  <c r="G21" i="6"/>
  <c r="K21" i="6" s="1"/>
  <c r="J18" i="6"/>
  <c r="G18" i="6"/>
  <c r="J20" i="6"/>
  <c r="G20" i="6"/>
  <c r="K20" i="6" s="1"/>
  <c r="J22" i="6"/>
  <c r="G22" i="6"/>
  <c r="K22" i="6" s="1"/>
  <c r="J24" i="6"/>
  <c r="G24" i="6"/>
  <c r="J23" i="6"/>
  <c r="G23" i="6"/>
  <c r="K23" i="6" s="1"/>
  <c r="J12" i="5"/>
  <c r="I36" i="5"/>
  <c r="F36" i="5"/>
  <c r="I35" i="5"/>
  <c r="F35" i="5"/>
  <c r="I34" i="5"/>
  <c r="F34" i="5"/>
  <c r="I33" i="5"/>
  <c r="F33" i="5"/>
  <c r="I32" i="5"/>
  <c r="F32" i="5"/>
  <c r="I31" i="5"/>
  <c r="F31" i="5"/>
  <c r="I30" i="5"/>
  <c r="F30" i="5"/>
  <c r="I29" i="5"/>
  <c r="F29" i="5"/>
  <c r="I28" i="5"/>
  <c r="F28" i="5"/>
  <c r="I27" i="5"/>
  <c r="F27" i="5"/>
  <c r="I26" i="5"/>
  <c r="F26" i="5"/>
  <c r="I25" i="5"/>
  <c r="F25" i="5"/>
  <c r="I21" i="5"/>
  <c r="F21" i="5"/>
  <c r="J21" i="5" s="1"/>
  <c r="I15" i="5"/>
  <c r="J15" i="5" s="1"/>
  <c r="F15" i="5"/>
  <c r="I18" i="5"/>
  <c r="F18" i="5"/>
  <c r="I23" i="5"/>
  <c r="F23" i="5"/>
  <c r="I13" i="5"/>
  <c r="F13" i="5"/>
  <c r="J13" i="5" s="1"/>
  <c r="I20" i="5"/>
  <c r="F20" i="5"/>
  <c r="I17" i="5"/>
  <c r="F17" i="5"/>
  <c r="I22" i="5"/>
  <c r="J22" i="5" s="1"/>
  <c r="F22" i="5"/>
  <c r="I19" i="5"/>
  <c r="F19" i="5"/>
  <c r="J19" i="5" s="1"/>
  <c r="I24" i="5"/>
  <c r="F24" i="5"/>
  <c r="J24" i="5" s="1"/>
  <c r="I14" i="5"/>
  <c r="F14" i="5"/>
  <c r="I12" i="5"/>
  <c r="F12" i="5"/>
  <c r="I16" i="5"/>
  <c r="F16" i="5"/>
  <c r="J16" i="5" s="1"/>
  <c r="K15" i="8" l="1"/>
  <c r="O13" i="8"/>
  <c r="O15" i="12"/>
  <c r="J23" i="5"/>
  <c r="J20" i="5"/>
  <c r="J17" i="5"/>
  <c r="K14" i="12"/>
  <c r="O14" i="12" s="1"/>
  <c r="O16" i="12"/>
  <c r="K14" i="8"/>
  <c r="O14" i="8" s="1"/>
  <c r="O22" i="8"/>
  <c r="J14" i="11"/>
  <c r="O20" i="8"/>
  <c r="O19" i="8"/>
  <c r="O17" i="8"/>
  <c r="J17" i="11"/>
  <c r="O16" i="8"/>
  <c r="O21" i="8"/>
  <c r="J14" i="5"/>
  <c r="O12" i="8"/>
  <c r="O15" i="8"/>
  <c r="O12" i="12"/>
  <c r="O13" i="12"/>
  <c r="K18" i="6"/>
  <c r="K14" i="6"/>
  <c r="P14" i="6" s="1"/>
  <c r="K24" i="6"/>
  <c r="P24" i="6" s="1"/>
  <c r="K17" i="6"/>
  <c r="K17" i="9"/>
  <c r="K25" i="9"/>
  <c r="K14" i="9"/>
  <c r="K23" i="9"/>
  <c r="K22" i="9"/>
  <c r="K27" i="7"/>
  <c r="K34" i="7"/>
  <c r="K24" i="9"/>
  <c r="K19" i="7"/>
  <c r="K35" i="7"/>
  <c r="K30" i="7"/>
  <c r="K32" i="7"/>
  <c r="K15" i="7"/>
  <c r="K26" i="7"/>
  <c r="K42" i="7"/>
  <c r="K39" i="7"/>
  <c r="K24" i="7"/>
  <c r="K33" i="7"/>
  <c r="K20" i="7"/>
  <c r="K25" i="7"/>
  <c r="K31" i="7"/>
  <c r="K21" i="7"/>
  <c r="K40" i="7"/>
  <c r="K29" i="7"/>
  <c r="K23" i="7"/>
  <c r="K18" i="7"/>
  <c r="K16" i="7"/>
  <c r="K22" i="7"/>
  <c r="K17" i="7"/>
  <c r="K28" i="7"/>
  <c r="K41" i="7"/>
  <c r="P27" i="10"/>
  <c r="P30" i="10"/>
  <c r="P16" i="10"/>
  <c r="P18" i="10"/>
  <c r="P21" i="10"/>
  <c r="P33" i="6"/>
  <c r="P34" i="6"/>
  <c r="P35" i="6"/>
  <c r="P32" i="6"/>
  <c r="P36" i="6"/>
  <c r="P24" i="10"/>
  <c r="P36" i="10"/>
  <c r="P33" i="10"/>
  <c r="P12" i="10"/>
  <c r="P15" i="10"/>
  <c r="P19" i="10"/>
  <c r="P22" i="10"/>
  <c r="P25" i="10"/>
  <c r="P28" i="10"/>
  <c r="P31" i="10"/>
  <c r="P34" i="10"/>
  <c r="P13" i="10"/>
  <c r="P14" i="10"/>
  <c r="P20" i="10"/>
  <c r="P23" i="10"/>
  <c r="P26" i="10"/>
  <c r="P29" i="10"/>
  <c r="P32" i="10"/>
  <c r="P35" i="10"/>
  <c r="P17" i="10"/>
  <c r="P20" i="6"/>
  <c r="P12" i="6"/>
  <c r="P17" i="6"/>
  <c r="P27" i="6"/>
  <c r="P15" i="6"/>
  <c r="P21" i="6"/>
  <c r="P23" i="6"/>
  <c r="P30" i="6"/>
  <c r="P25" i="6"/>
  <c r="P16" i="6"/>
  <c r="P18" i="6"/>
  <c r="P28" i="6"/>
  <c r="K14" i="7"/>
  <c r="P22" i="6"/>
  <c r="P19" i="6"/>
  <c r="P29" i="6"/>
  <c r="P26" i="6"/>
  <c r="P13" i="6"/>
</calcChain>
</file>

<file path=xl/sharedStrings.xml><?xml version="1.0" encoding="utf-8"?>
<sst xmlns="http://schemas.openxmlformats.org/spreadsheetml/2006/main" count="282" uniqueCount="156">
  <si>
    <t>PLASMAN</t>
  </si>
  <si>
    <t>VATROGASNA EKIPA</t>
  </si>
  <si>
    <t>POLAZNI BODOVI</t>
  </si>
  <si>
    <t xml:space="preserve">Vrijeme </t>
  </si>
  <si>
    <t>Ukupno</t>
  </si>
  <si>
    <t>Greške</t>
  </si>
  <si>
    <t>Osvojeni bodovi</t>
  </si>
  <si>
    <t>Prva vježba</t>
  </si>
  <si>
    <t>Druga vježba</t>
  </si>
  <si>
    <t>zadano vrijeme</t>
  </si>
  <si>
    <t xml:space="preserve">postignuto vrijeme </t>
  </si>
  <si>
    <t xml:space="preserve">greške </t>
  </si>
  <si>
    <t>osvojeni bodovi na štafeti</t>
  </si>
  <si>
    <t>godine</t>
  </si>
  <si>
    <r>
      <t xml:space="preserve">ODRASLI  </t>
    </r>
    <r>
      <rPr>
        <b/>
        <sz val="12"/>
        <rFont val="Arial"/>
        <family val="2"/>
      </rPr>
      <t>"A"</t>
    </r>
    <r>
      <rPr>
        <b/>
        <sz val="12"/>
        <rFont val="Arial"/>
        <family val="2"/>
        <charset val="238"/>
      </rPr>
      <t xml:space="preserve">  MUŠKE EKIPE bez štafete </t>
    </r>
  </si>
  <si>
    <r>
      <t xml:space="preserve">ODRASLE EKIPE </t>
    </r>
    <r>
      <rPr>
        <b/>
        <sz val="16"/>
        <rFont val="Arial"/>
        <family val="2"/>
      </rPr>
      <t xml:space="preserve">MUŠKE "B" </t>
    </r>
    <r>
      <rPr>
        <b/>
        <sz val="12"/>
        <rFont val="Arial"/>
        <family val="2"/>
        <charset val="238"/>
      </rPr>
      <t xml:space="preserve">SA ŠTAFETOM </t>
    </r>
  </si>
  <si>
    <t>Osvojeni bodovi u vježbi</t>
  </si>
  <si>
    <r>
      <rPr>
        <b/>
        <sz val="16"/>
        <rFont val="Arial"/>
        <family val="2"/>
      </rPr>
      <t>DJECA MUŠKA</t>
    </r>
    <r>
      <rPr>
        <b/>
        <sz val="12"/>
        <rFont val="Arial"/>
        <family val="2"/>
        <charset val="238"/>
      </rPr>
      <t xml:space="preserve"> BEZ ŠTAFETE </t>
    </r>
  </si>
  <si>
    <t xml:space="preserve">ŽUPANIJSKO VATROGASNO NATJECANJE </t>
  </si>
  <si>
    <t xml:space="preserve">KOPRIVNIČKO KRIŽEVAČKE ŽUPANIJE </t>
  </si>
  <si>
    <t xml:space="preserve">U VELIKOM RAVNU 04.10.2026. GODINE </t>
  </si>
  <si>
    <t xml:space="preserve">DJECA MUŠKA </t>
  </si>
  <si>
    <t>POMLADAK ŽENSKI</t>
  </si>
  <si>
    <t xml:space="preserve">MLADEŽ MUŠKA </t>
  </si>
  <si>
    <r>
      <rPr>
        <b/>
        <sz val="16"/>
        <rFont val="Arial"/>
        <family val="2"/>
      </rPr>
      <t>MLADEŽ MUŠKA</t>
    </r>
    <r>
      <rPr>
        <b/>
        <sz val="12"/>
        <rFont val="Arial"/>
        <family val="2"/>
        <charset val="238"/>
      </rPr>
      <t xml:space="preserve"> SA ŠTAFETOM</t>
    </r>
  </si>
  <si>
    <t>Štafeta</t>
  </si>
  <si>
    <t xml:space="preserve">Ukupno osvojeni bodovi </t>
  </si>
  <si>
    <r>
      <rPr>
        <b/>
        <sz val="16"/>
        <rFont val="Arial"/>
        <family val="2"/>
      </rPr>
      <t>MLADEŽ ŽENSKA</t>
    </r>
    <r>
      <rPr>
        <b/>
        <sz val="12"/>
        <rFont val="Arial"/>
        <family val="2"/>
        <charset val="238"/>
      </rPr>
      <t xml:space="preserve"> SA ŠTAFETOM</t>
    </r>
  </si>
  <si>
    <t xml:space="preserve">MLADEŽ ŽENSKA </t>
  </si>
  <si>
    <t xml:space="preserve">MUŠKI "A" </t>
  </si>
  <si>
    <r>
      <t xml:space="preserve">ODRASLI  </t>
    </r>
    <r>
      <rPr>
        <b/>
        <sz val="12"/>
        <rFont val="Arial"/>
        <family val="2"/>
      </rPr>
      <t>"A"</t>
    </r>
    <r>
      <rPr>
        <b/>
        <sz val="12"/>
        <rFont val="Arial"/>
        <family val="2"/>
        <charset val="238"/>
      </rPr>
      <t xml:space="preserve">  ŽENSKE EKIPE bez štafete </t>
    </r>
  </si>
  <si>
    <t xml:space="preserve">ŽENE "A" </t>
  </si>
  <si>
    <t>Vrijeme štafete</t>
  </si>
  <si>
    <t>štefeta</t>
  </si>
  <si>
    <t>Negativni bodovi na štafeti</t>
  </si>
  <si>
    <t>Ukupno osvojeni bodovi</t>
  </si>
  <si>
    <t>MUŠKI "B"</t>
  </si>
  <si>
    <t>Negativni bodovi u vježbi</t>
  </si>
  <si>
    <t xml:space="preserve">datum rođenja </t>
  </si>
  <si>
    <t>mladež</t>
  </si>
  <si>
    <t xml:space="preserve">pomladak </t>
  </si>
  <si>
    <t xml:space="preserve">starost </t>
  </si>
  <si>
    <t>na dan =</t>
  </si>
  <si>
    <r>
      <t xml:space="preserve">ODRASLE EKIPE </t>
    </r>
    <r>
      <rPr>
        <b/>
        <sz val="16"/>
        <rFont val="Arial"/>
        <family val="2"/>
      </rPr>
      <t xml:space="preserve">ŽENSKE "B" </t>
    </r>
    <r>
      <rPr>
        <b/>
        <sz val="12"/>
        <rFont val="Arial"/>
        <family val="2"/>
        <charset val="238"/>
      </rPr>
      <t xml:space="preserve">SA ŠTAFETOM </t>
    </r>
  </si>
  <si>
    <t>ŽENE "B"</t>
  </si>
  <si>
    <t>DVD Ferdinandovac(DM)</t>
  </si>
  <si>
    <t>DVD Podgajec(DM)</t>
  </si>
  <si>
    <t>DVD Hrsovo(DM)</t>
  </si>
  <si>
    <t>DVD Veliki Raven 1(DM)</t>
  </si>
  <si>
    <t>DVD Novaki Ravenski(DM)</t>
  </si>
  <si>
    <t>DVD Miholec(DM)</t>
  </si>
  <si>
    <t>DVD Cubinec(DM)</t>
  </si>
  <si>
    <t>DVD Sveti Petar Orehovec(DM)</t>
  </si>
  <si>
    <t>VZO Novo Virje(DM)</t>
  </si>
  <si>
    <t>DVD Veliki Raven 2(DM)</t>
  </si>
  <si>
    <t>DVD Đurđevac 1(DM)</t>
  </si>
  <si>
    <t>DVD Gornja Velika(DM)</t>
  </si>
  <si>
    <t>DVD Gola(DM)</t>
  </si>
  <si>
    <t>DVD Bočkovec(DM)</t>
  </si>
  <si>
    <t>DVD Mokrice(DM)</t>
  </si>
  <si>
    <t>DVD Erdovec(DM)</t>
  </si>
  <si>
    <t>DVD Povelić(DM)</t>
  </si>
  <si>
    <t>DVD Jagnjedovec(DM)</t>
  </si>
  <si>
    <t>DVD Koprivnica(DM)</t>
  </si>
  <si>
    <t>DVD Trema Dvorišće(DM)</t>
  </si>
  <si>
    <t>DVD Kalinovac(DM)</t>
  </si>
  <si>
    <t>DVD Đurđevac 2(DM)</t>
  </si>
  <si>
    <t>DVD Špiranec(DM)</t>
  </si>
  <si>
    <t>DVD Vojakovac(DM)</t>
  </si>
  <si>
    <t>DVD Bukovje(DM)</t>
  </si>
  <si>
    <t>DVD Kalnik(DM)</t>
  </si>
  <si>
    <t>DVD Draganovec(DM)</t>
  </si>
  <si>
    <t>DVD Repaš(DM)</t>
  </si>
  <si>
    <t>DVD Donji Maslarac(DM)</t>
  </si>
  <si>
    <t>DVD Šemovci(DM)</t>
  </si>
  <si>
    <t>DVD Cirkvena(DM)</t>
  </si>
  <si>
    <t>DVD Apatovec(DM)</t>
  </si>
  <si>
    <t>DVD Štaglinec(DM)</t>
  </si>
  <si>
    <t>DVD Gregurovec(DM)</t>
  </si>
  <si>
    <t>DVD Starigrad(DM)</t>
  </si>
  <si>
    <t>DVD Cirkvena(DŽ)</t>
  </si>
  <si>
    <t>DVD Veliki Raven(DŽ)</t>
  </si>
  <si>
    <t>DVD Đurđic(DŽ)</t>
  </si>
  <si>
    <t>DVD Kalnik(DŽ)</t>
  </si>
  <si>
    <t>DVD Reka(DŽ)</t>
  </si>
  <si>
    <t>DVD Koprivnica(DŽ)</t>
  </si>
  <si>
    <t>DVD Kalinovac(DŽ)</t>
  </si>
  <si>
    <t>DVD Gola(DŽ)</t>
  </si>
  <si>
    <t>DVD Starigrad(DŽ)</t>
  </si>
  <si>
    <t>DVD Bočkovec(DŽ)</t>
  </si>
  <si>
    <t>VZO Novo Virje(DŽ)</t>
  </si>
  <si>
    <t>DVD Draganovec(DŽ)</t>
  </si>
  <si>
    <t>DVD Sveti Petar Orehovec(DŽ)</t>
  </si>
  <si>
    <t>DVD Rasinja(DŽ)</t>
  </si>
  <si>
    <t>DVD Mokrice(DŽ)</t>
  </si>
  <si>
    <t>DVD Miholjanec MM)</t>
  </si>
  <si>
    <t>DVD Legrad(MM)</t>
  </si>
  <si>
    <t>DVD Svet Petar Čvrstec(MM)</t>
  </si>
  <si>
    <t>DVD Sveti Ivan Žabno(MM)</t>
  </si>
  <si>
    <t>DVD Ferdinandovac(MM)</t>
  </si>
  <si>
    <t>DVD Đurđic(MM)</t>
  </si>
  <si>
    <t>DVD Cubinec(MM)</t>
  </si>
  <si>
    <t>DVD Sveti Petar Orehovec(MM)</t>
  </si>
  <si>
    <t>DVD Koprivnica(MM)</t>
  </si>
  <si>
    <t>DVD Trema Dvorišće(MM)</t>
  </si>
  <si>
    <t>DVD Draganovec(MM)</t>
  </si>
  <si>
    <t>DVD Batinske(MM)</t>
  </si>
  <si>
    <t>DVD Erdovec(MM)</t>
  </si>
  <si>
    <t>VZO Novo Virje(MM)</t>
  </si>
  <si>
    <t>DVD Koprivnica 2(MM)</t>
  </si>
  <si>
    <t>DVD Povelić(MM)</t>
  </si>
  <si>
    <t>DVD Đurđic(MŽ)</t>
  </si>
  <si>
    <t>DVD Koprivnica 1(MŽ)</t>
  </si>
  <si>
    <t>DVD Draganovec(MŽ)</t>
  </si>
  <si>
    <t>DVD Cubinec(MŽ)</t>
  </si>
  <si>
    <t>DVD Koprivnica 2(MŽ)</t>
  </si>
  <si>
    <t>DVD Koprivnički Ivanec(MŽ)</t>
  </si>
  <si>
    <t>DVD Gornji Fodrovec(MA)</t>
  </si>
  <si>
    <t>DVD Špiranec(MA)</t>
  </si>
  <si>
    <t>DVD Koprivnica(MA)</t>
  </si>
  <si>
    <t>DVD Gregurovec(MA)</t>
  </si>
  <si>
    <t>DVD Molve Grede(MA)</t>
  </si>
  <si>
    <t>DVD Kalnik(MA)</t>
  </si>
  <si>
    <t>DVD Ferežani(MA)</t>
  </si>
  <si>
    <t>DVD Štaglinec(MA)</t>
  </si>
  <si>
    <t>DVD Cubinec(MA)</t>
  </si>
  <si>
    <t>DVD Domaji(MA)</t>
  </si>
  <si>
    <t>DVD Virje(MA)</t>
  </si>
  <si>
    <t>DVD Erdovec(MA)</t>
  </si>
  <si>
    <t>DVD Cirkvena(MA)</t>
  </si>
  <si>
    <t>DVD Kalnik(ŽA)</t>
  </si>
  <si>
    <t>DVD Rasinja(ŽA)</t>
  </si>
  <si>
    <t>DVD Štaglinec(ŽA)</t>
  </si>
  <si>
    <t>DVD Srednji Dubovec(ŽA)</t>
  </si>
  <si>
    <t>DVD Erdovec(ŽA)</t>
  </si>
  <si>
    <t>DVD Apatovec(ŽA)</t>
  </si>
  <si>
    <t>DVD Koprivnica(ŽA)</t>
  </si>
  <si>
    <t>DVD Gregurovec(ŽA)</t>
  </si>
  <si>
    <t>DVD Sveti Petar Orehovec(MB)</t>
  </si>
  <si>
    <t>DVD Koprivnica(MB)</t>
  </si>
  <si>
    <t>DVD Podravka(MB)</t>
  </si>
  <si>
    <t>DVD Starigrad(MB)</t>
  </si>
  <si>
    <t>DVD Novaki Ravenski(MB)</t>
  </si>
  <si>
    <t>DVD Đurđevac(MB)</t>
  </si>
  <si>
    <t>DVD Domaji(MB)</t>
  </si>
  <si>
    <t>DVD Majurec(MB)</t>
  </si>
  <si>
    <t>DVD Gregurovec(MB)</t>
  </si>
  <si>
    <t>DVD Erdovec(MB)</t>
  </si>
  <si>
    <t>DVD Bočkovec(MB)</t>
  </si>
  <si>
    <t>DVD Koprivnica(ŽB)</t>
  </si>
  <si>
    <t>DVD Đurđic(ŽB)</t>
  </si>
  <si>
    <t>DVD Draganovec(ŽB)</t>
  </si>
  <si>
    <t>DVD Sveti Petar Orehovec(ŽB)</t>
  </si>
  <si>
    <t>DVD Cubinec(ŽB)</t>
  </si>
  <si>
    <t>van konkurencije</t>
  </si>
  <si>
    <r>
      <rPr>
        <b/>
        <sz val="16"/>
        <rFont val="Arial"/>
        <family val="2"/>
      </rPr>
      <t>DJECA ŽENSKA</t>
    </r>
    <r>
      <rPr>
        <b/>
        <sz val="12"/>
        <rFont val="Arial"/>
        <family val="2"/>
        <charset val="238"/>
      </rPr>
      <t xml:space="preserve"> BEZ ŠTAFETE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</si>
</sst>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right" vertical="center"/>
    </xf>
    <xf numFmtId="2" fontId="5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18" xfId="0" applyBorder="1"/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3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/>
    <xf numFmtId="0" fontId="0" fillId="0" borderId="30" xfId="0" applyBorder="1"/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2" borderId="23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2" fontId="9" fillId="4" borderId="23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2" fontId="10" fillId="0" borderId="23" xfId="0" applyNumberFormat="1" applyFont="1" applyBorder="1" applyAlignment="1">
      <alignment horizontal="center" vertical="center"/>
    </xf>
    <xf numFmtId="2" fontId="10" fillId="2" borderId="23" xfId="0" applyNumberFormat="1" applyFont="1" applyFill="1" applyBorder="1" applyAlignment="1">
      <alignment horizontal="center" vertical="center"/>
    </xf>
    <xf numFmtId="2" fontId="10" fillId="0" borderId="28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2" fontId="10" fillId="0" borderId="14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3" borderId="23" xfId="0" applyFont="1" applyFill="1" applyBorder="1" applyAlignment="1" applyProtection="1">
      <alignment horizontal="center" vertical="center"/>
      <protection hidden="1"/>
    </xf>
    <xf numFmtId="0" fontId="10" fillId="3" borderId="2" xfId="0" applyFont="1" applyFill="1" applyBorder="1" applyAlignment="1" applyProtection="1">
      <alignment horizontal="center" vertical="center"/>
      <protection hidden="1"/>
    </xf>
    <xf numFmtId="2" fontId="5" fillId="3" borderId="23" xfId="0" applyNumberFormat="1" applyFont="1" applyFill="1" applyBorder="1" applyAlignment="1">
      <alignment horizontal="center" vertical="center"/>
    </xf>
    <xf numFmtId="14" fontId="4" fillId="0" borderId="0" xfId="0" applyNumberFormat="1" applyFont="1"/>
    <xf numFmtId="14" fontId="11" fillId="0" borderId="23" xfId="0" applyNumberFormat="1" applyFont="1" applyBorder="1" applyAlignment="1">
      <alignment horizontal="left"/>
    </xf>
    <xf numFmtId="0" fontId="11" fillId="0" borderId="23" xfId="0" applyFont="1" applyBorder="1" applyAlignment="1">
      <alignment horizontal="right"/>
    </xf>
    <xf numFmtId="14" fontId="11" fillId="0" borderId="2" xfId="0" applyNumberFormat="1" applyFont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14" fontId="15" fillId="0" borderId="25" xfId="0" applyNumberFormat="1" applyFont="1" applyBorder="1" applyAlignment="1">
      <alignment horizontal="right"/>
    </xf>
    <xf numFmtId="0" fontId="14" fillId="0" borderId="4" xfId="0" applyFont="1" applyBorder="1" applyAlignment="1">
      <alignment horizontal="left"/>
    </xf>
    <xf numFmtId="0" fontId="14" fillId="0" borderId="25" xfId="0" applyFont="1" applyBorder="1" applyAlignment="1">
      <alignment horizontal="right"/>
    </xf>
    <xf numFmtId="14" fontId="14" fillId="0" borderId="25" xfId="0" applyNumberFormat="1" applyFont="1" applyBorder="1" applyAlignment="1">
      <alignment horizontal="right"/>
    </xf>
    <xf numFmtId="0" fontId="14" fillId="0" borderId="19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0" fillId="0" borderId="20" xfId="0" applyBorder="1"/>
    <xf numFmtId="0" fontId="16" fillId="0" borderId="23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5" fillId="0" borderId="19" xfId="0" applyFont="1" applyBorder="1" applyAlignment="1">
      <alignment horizontal="left"/>
    </xf>
    <xf numFmtId="0" fontId="4" fillId="0" borderId="0" xfId="0" applyFont="1"/>
    <xf numFmtId="0" fontId="0" fillId="0" borderId="31" xfId="0" applyBorder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textRotation="90"/>
    </xf>
    <xf numFmtId="0" fontId="8" fillId="0" borderId="10" xfId="0" applyFont="1" applyBorder="1" applyAlignment="1">
      <alignment vertical="center" textRotation="90"/>
    </xf>
    <xf numFmtId="49" fontId="6" fillId="0" borderId="2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1" fillId="0" borderId="21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textRotation="90"/>
    </xf>
    <xf numFmtId="0" fontId="8" fillId="0" borderId="6" xfId="0" applyFont="1" applyBorder="1" applyAlignment="1">
      <alignment vertical="center" textRotation="90"/>
    </xf>
    <xf numFmtId="49" fontId="6" fillId="0" borderId="22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1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6" xfId="0" applyFont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7" fillId="0" borderId="23" xfId="0" applyFont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2" fontId="19" fillId="4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/>
    </xf>
    <xf numFmtId="2" fontId="18" fillId="0" borderId="14" xfId="0" applyNumberFormat="1" applyFont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</cellXfs>
  <cellStyles count="2">
    <cellStyle name="Normal" xfId="0" builtinId="0"/>
    <cellStyle name="Normalno 2" xfId="1" xr:uid="{18EF083C-0A83-49A9-A798-EE2EAF9D85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70F5-5FFA-477D-AD67-A00E5999CE35}">
  <sheetPr>
    <pageSetUpPr fitToPage="1"/>
  </sheetPr>
  <dimension ref="A3:K52"/>
  <sheetViews>
    <sheetView topLeftCell="A10" zoomScale="80" zoomScaleNormal="80" workbookViewId="0">
      <selection activeCell="K42" sqref="K42"/>
    </sheetView>
  </sheetViews>
  <sheetFormatPr defaultRowHeight="13.2" x14ac:dyDescent="0.25"/>
  <cols>
    <col min="1" max="1" width="5.6640625" customWidth="1"/>
    <col min="2" max="2" width="30.5546875" customWidth="1"/>
    <col min="4" max="4" width="11.33203125" customWidth="1"/>
    <col min="5" max="5" width="11.109375" customWidth="1"/>
    <col min="6" max="6" width="10.33203125" customWidth="1"/>
    <col min="7" max="7" width="11.44140625" customWidth="1"/>
    <col min="8" max="8" width="11.33203125" customWidth="1"/>
    <col min="9" max="10" width="9.88671875" customWidth="1"/>
    <col min="11" max="11" width="13.5546875" customWidth="1"/>
    <col min="14" max="14" width="9.109375" customWidth="1"/>
  </cols>
  <sheetData>
    <row r="3" spans="1:11" ht="15.6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5.6" x14ac:dyDescent="0.3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15.6" x14ac:dyDescent="0.3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7" spans="1:11" ht="21" x14ac:dyDescent="0.4">
      <c r="A7" s="70" t="s">
        <v>21</v>
      </c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1" ht="13.8" thickBot="1" x14ac:dyDescent="0.3">
      <c r="C8" s="12"/>
    </row>
    <row r="9" spans="1:11" ht="16.2" thickBot="1" x14ac:dyDescent="0.3">
      <c r="A9" s="78" t="s">
        <v>0</v>
      </c>
      <c r="B9" s="80" t="s">
        <v>1</v>
      </c>
      <c r="C9" s="73" t="s">
        <v>13</v>
      </c>
      <c r="D9" s="82" t="s">
        <v>2</v>
      </c>
      <c r="E9" s="84" t="s">
        <v>7</v>
      </c>
      <c r="F9" s="76"/>
      <c r="G9" s="77"/>
      <c r="H9" s="84" t="s">
        <v>8</v>
      </c>
      <c r="I9" s="85"/>
      <c r="J9" s="86"/>
      <c r="K9" s="71" t="s">
        <v>16</v>
      </c>
    </row>
    <row r="10" spans="1:11" ht="46.5" customHeight="1" thickBot="1" x14ac:dyDescent="0.3">
      <c r="A10" s="79"/>
      <c r="B10" s="81"/>
      <c r="C10" s="74"/>
      <c r="D10" s="83"/>
      <c r="E10" s="17" t="s">
        <v>3</v>
      </c>
      <c r="F10" s="18" t="s">
        <v>5</v>
      </c>
      <c r="G10" s="16" t="s">
        <v>4</v>
      </c>
      <c r="H10" s="17" t="s">
        <v>3</v>
      </c>
      <c r="I10" s="18" t="s">
        <v>5</v>
      </c>
      <c r="J10" s="16" t="s">
        <v>4</v>
      </c>
      <c r="K10" s="72"/>
    </row>
    <row r="11" spans="1:11" ht="21.6" thickBot="1" x14ac:dyDescent="0.3">
      <c r="A11" s="75" t="s">
        <v>17</v>
      </c>
      <c r="B11" s="76"/>
      <c r="C11" s="76"/>
      <c r="D11" s="76"/>
      <c r="E11" s="76"/>
      <c r="F11" s="76"/>
      <c r="G11" s="76"/>
      <c r="H11" s="76"/>
      <c r="I11" s="76"/>
      <c r="J11" s="76"/>
      <c r="K11" s="77"/>
    </row>
    <row r="12" spans="1:11" ht="15.6" x14ac:dyDescent="0.3">
      <c r="A12" s="15">
        <v>1</v>
      </c>
      <c r="B12" s="64" t="s">
        <v>69</v>
      </c>
      <c r="C12" s="39">
        <v>76</v>
      </c>
      <c r="D12" s="37">
        <f>IF(C12&lt;62,500,IF(C12&lt;=71,499,IF(C12&lt;=80,498,IF(C12&lt;=89,497,IF(C12&lt;=98,496,IF(C12&lt;=108,495,0))))))</f>
        <v>498</v>
      </c>
      <c r="E12" s="40">
        <v>13.7</v>
      </c>
      <c r="F12" s="40">
        <v>0</v>
      </c>
      <c r="G12" s="41">
        <f>SUM(E12:F12)</f>
        <v>13.7</v>
      </c>
      <c r="H12" s="40">
        <v>12.4</v>
      </c>
      <c r="I12" s="40">
        <v>0</v>
      </c>
      <c r="J12" s="41">
        <f>H12+I12</f>
        <v>12.4</v>
      </c>
      <c r="K12" s="33">
        <f>IF(AND(E12=0,H12=0),0,IF(E12=0,D12-J12,IF(H12=0,D12-G12,D12-MIN(G12,J12))))</f>
        <v>485.6</v>
      </c>
    </row>
    <row r="13" spans="1:11" ht="15.6" x14ac:dyDescent="0.3">
      <c r="A13" s="3">
        <v>2</v>
      </c>
      <c r="B13" s="64" t="s">
        <v>78</v>
      </c>
      <c r="C13" s="10">
        <v>70</v>
      </c>
      <c r="D13" s="38">
        <f>IF(C13&lt;62,500,IF(C13&lt;=71,499,IF(C13&lt;=80,498,IF(C13&lt;=89,497,IF(C13&lt;=98,496,IF(C13&lt;=108,495,0))))))</f>
        <v>499</v>
      </c>
      <c r="E13" s="43">
        <v>14</v>
      </c>
      <c r="F13" s="43">
        <v>0</v>
      </c>
      <c r="G13" s="44">
        <f>SUM(E13:F13)</f>
        <v>14</v>
      </c>
      <c r="H13" s="43">
        <v>19.8</v>
      </c>
      <c r="I13" s="43">
        <v>12</v>
      </c>
      <c r="J13" s="44">
        <f>H13+I13</f>
        <v>31.8</v>
      </c>
      <c r="K13" s="34">
        <f>IF(AND(E13=0,H13=0),0,IF(E13=0,D13-J13,IF(H13=0,D13-G13,D13-MIN(G13,J13))))</f>
        <v>485</v>
      </c>
    </row>
    <row r="14" spans="1:11" ht="15.6" x14ac:dyDescent="0.3">
      <c r="A14" s="3">
        <v>3</v>
      </c>
      <c r="B14" s="64" t="s">
        <v>45</v>
      </c>
      <c r="C14" s="10">
        <v>76</v>
      </c>
      <c r="D14" s="38">
        <f>IF(C14&lt;62,500,IF(C14&lt;=71,499,IF(C14&lt;=80,498,IF(C14&lt;=89,497,IF(C14&lt;=98,496,IF(C14&lt;=108,495,0))))))</f>
        <v>498</v>
      </c>
      <c r="E14" s="43">
        <v>13.4</v>
      </c>
      <c r="F14" s="43">
        <v>0</v>
      </c>
      <c r="G14" s="44">
        <f>SUM(E14:F14)</f>
        <v>13.4</v>
      </c>
      <c r="H14" s="43">
        <v>13.2</v>
      </c>
      <c r="I14" s="43">
        <v>0</v>
      </c>
      <c r="J14" s="44">
        <f>H14+I14</f>
        <v>13.2</v>
      </c>
      <c r="K14" s="34">
        <f>IF(AND(E14=0,H14=0),0,IF(E14=0,D14-J14,IF(H14=0,D14-G14,D14-MIN(G14,J14))))</f>
        <v>484.8</v>
      </c>
    </row>
    <row r="15" spans="1:11" ht="15.6" x14ac:dyDescent="0.3">
      <c r="A15" s="3">
        <v>4</v>
      </c>
      <c r="B15" s="64" t="s">
        <v>50</v>
      </c>
      <c r="C15" s="10">
        <v>89</v>
      </c>
      <c r="D15" s="38">
        <f>IF(C15&lt;62,500,IF(C15&lt;=71,499,IF(C15&lt;=80,498,IF(C15&lt;=89,497,IF(C15&lt;=98,496,IF(C15&lt;=108,495,0))))))</f>
        <v>497</v>
      </c>
      <c r="E15" s="43">
        <v>13</v>
      </c>
      <c r="F15" s="43">
        <v>0</v>
      </c>
      <c r="G15" s="44">
        <f>SUM(E15:F15)</f>
        <v>13</v>
      </c>
      <c r="H15" s="43">
        <v>12.3</v>
      </c>
      <c r="I15" s="43">
        <v>0</v>
      </c>
      <c r="J15" s="44">
        <f>H15+I15</f>
        <v>12.3</v>
      </c>
      <c r="K15" s="34">
        <f>IF(AND(E15=0,H15=0),0,IF(E15=0,D15-J15,IF(H15=0,D15-G15,D15-MIN(G15,J15))))</f>
        <v>484.7</v>
      </c>
    </row>
    <row r="16" spans="1:11" ht="15.6" x14ac:dyDescent="0.3">
      <c r="A16" s="3">
        <v>5</v>
      </c>
      <c r="B16" s="64" t="s">
        <v>63</v>
      </c>
      <c r="C16" s="10">
        <v>71</v>
      </c>
      <c r="D16" s="38">
        <f>IF(C16&lt;62,500,IF(C16&lt;=71,499,IF(C16&lt;=80,498,IF(C16&lt;=89,497,IF(C16&lt;=98,496,IF(C16&lt;=108,495,0))))))</f>
        <v>499</v>
      </c>
      <c r="E16" s="43">
        <v>15.2</v>
      </c>
      <c r="F16" s="43">
        <v>0</v>
      </c>
      <c r="G16" s="44">
        <f>SUM(E16:F16)</f>
        <v>15.2</v>
      </c>
      <c r="H16" s="43">
        <v>15.5</v>
      </c>
      <c r="I16" s="43">
        <v>0</v>
      </c>
      <c r="J16" s="44">
        <f>H16+I16</f>
        <v>15.5</v>
      </c>
      <c r="K16" s="34">
        <f>IF(AND(E16=0,H16=0),0,IF(E16=0,D16-J16,IF(H16=0,D16-G16,D16-MIN(G16,J16))))</f>
        <v>483.8</v>
      </c>
    </row>
    <row r="17" spans="1:11" ht="15.6" x14ac:dyDescent="0.3">
      <c r="A17" s="3">
        <v>6</v>
      </c>
      <c r="B17" s="64" t="s">
        <v>75</v>
      </c>
      <c r="C17" s="10">
        <v>80</v>
      </c>
      <c r="D17" s="38">
        <f>IF(C17&lt;62,500,IF(C17&lt;=71,499,IF(C17&lt;=80,498,IF(C17&lt;=89,497,IF(C17&lt;=98,496,IF(C17&lt;=108,495,0))))))</f>
        <v>498</v>
      </c>
      <c r="E17" s="43">
        <v>22.1</v>
      </c>
      <c r="F17" s="43">
        <v>10</v>
      </c>
      <c r="G17" s="44">
        <f>SUM(E17:F17)</f>
        <v>32.1</v>
      </c>
      <c r="H17" s="43">
        <v>14.3</v>
      </c>
      <c r="I17" s="43">
        <v>0</v>
      </c>
      <c r="J17" s="44">
        <f>H17+I17</f>
        <v>14.3</v>
      </c>
      <c r="K17" s="34">
        <f>IF(AND(E17=0,H17=0),0,IF(E17=0,D17-J17,IF(H17=0,D17-G17,D17-MIN(G17,J17))))</f>
        <v>483.7</v>
      </c>
    </row>
    <row r="18" spans="1:11" ht="15.6" x14ac:dyDescent="0.3">
      <c r="A18" s="3">
        <v>7</v>
      </c>
      <c r="B18" s="64" t="s">
        <v>67</v>
      </c>
      <c r="C18" s="10">
        <v>75</v>
      </c>
      <c r="D18" s="38">
        <f>IF(C18&lt;62,500,IF(C18&lt;=71,499,IF(C18&lt;=80,498,IF(C18&lt;=89,497,IF(C18&lt;=98,496,IF(C18&lt;=108,495,0))))))</f>
        <v>498</v>
      </c>
      <c r="E18" s="43">
        <v>16</v>
      </c>
      <c r="F18" s="43">
        <v>0</v>
      </c>
      <c r="G18" s="44">
        <f>SUM(E18:F18)</f>
        <v>16</v>
      </c>
      <c r="H18" s="43">
        <v>14.5</v>
      </c>
      <c r="I18" s="43">
        <v>0</v>
      </c>
      <c r="J18" s="44">
        <f>H18+I18</f>
        <v>14.5</v>
      </c>
      <c r="K18" s="34">
        <f>IF(AND(E18=0,H18=0),0,IF(E18=0,D18-J18,IF(H18=0,D18-G18,D18-MIN(G18,J18))))</f>
        <v>483.5</v>
      </c>
    </row>
    <row r="19" spans="1:11" ht="15.6" x14ac:dyDescent="0.3">
      <c r="A19" s="3">
        <v>8</v>
      </c>
      <c r="B19" s="64" t="s">
        <v>58</v>
      </c>
      <c r="C19" s="10">
        <v>79</v>
      </c>
      <c r="D19" s="38">
        <f>IF(C19&lt;62,500,IF(C19&lt;=71,499,IF(C19&lt;=80,498,IF(C19&lt;=89,497,IF(C19&lt;=98,496,IF(C19&lt;=108,495,0))))))</f>
        <v>498</v>
      </c>
      <c r="E19" s="43">
        <v>20.7</v>
      </c>
      <c r="F19" s="43">
        <v>0</v>
      </c>
      <c r="G19" s="44">
        <f>SUM(E19:F19)</f>
        <v>20.7</v>
      </c>
      <c r="H19" s="43">
        <v>14.7</v>
      </c>
      <c r="I19" s="43">
        <v>0</v>
      </c>
      <c r="J19" s="44">
        <f>H19+I19</f>
        <v>14.7</v>
      </c>
      <c r="K19" s="34">
        <f>IF(AND(E19=0,H19=0),0,IF(E19=0,D19-J19,IF(H19=0,D19-G19,D19-MIN(G19,J19))))</f>
        <v>483.3</v>
      </c>
    </row>
    <row r="20" spans="1:11" ht="15.6" x14ac:dyDescent="0.3">
      <c r="A20" s="3">
        <v>8</v>
      </c>
      <c r="B20" s="64" t="s">
        <v>74</v>
      </c>
      <c r="C20" s="10">
        <v>79</v>
      </c>
      <c r="D20" s="38">
        <f>IF(C20&lt;62,500,IF(C20&lt;=71,499,IF(C20&lt;=80,498,IF(C20&lt;=89,497,IF(C20&lt;=98,496,IF(C20&lt;=108,495,0))))))</f>
        <v>498</v>
      </c>
      <c r="E20" s="43">
        <v>16.100000000000001</v>
      </c>
      <c r="F20" s="43">
        <v>0</v>
      </c>
      <c r="G20" s="44">
        <f>SUM(E20:F20)</f>
        <v>16.100000000000001</v>
      </c>
      <c r="H20" s="43">
        <v>14.7</v>
      </c>
      <c r="I20" s="43">
        <v>0</v>
      </c>
      <c r="J20" s="44">
        <f>H20+I20</f>
        <v>14.7</v>
      </c>
      <c r="K20" s="34">
        <f>IF(AND(E20=0,H20=0),0,IF(E20=0,D20-J20,IF(H20=0,D20-G20,D20-MIN(G20,J20))))</f>
        <v>483.3</v>
      </c>
    </row>
    <row r="21" spans="1:11" ht="15.6" x14ac:dyDescent="0.3">
      <c r="A21" s="3">
        <v>10</v>
      </c>
      <c r="B21" s="64" t="s">
        <v>57</v>
      </c>
      <c r="C21" s="10">
        <v>80</v>
      </c>
      <c r="D21" s="38">
        <f>IF(C21&lt;62,500,IF(C21&lt;=71,499,IF(C21&lt;=80,498,IF(C21&lt;=89,497,IF(C21&lt;=98,496,IF(C21&lt;=108,495,0))))))</f>
        <v>498</v>
      </c>
      <c r="E21" s="43">
        <v>16.100000000000001</v>
      </c>
      <c r="F21" s="43">
        <v>0</v>
      </c>
      <c r="G21" s="44">
        <f>SUM(E21:F21)</f>
        <v>16.100000000000001</v>
      </c>
      <c r="H21" s="43">
        <v>14.8</v>
      </c>
      <c r="I21" s="43">
        <v>0</v>
      </c>
      <c r="J21" s="44">
        <f>H21+I21</f>
        <v>14.8</v>
      </c>
      <c r="K21" s="34">
        <f>IF(AND(E21=0,H21=0),0,IF(E21=0,D21-J21,IF(H21=0,D21-G21,D21-MIN(G21,J21))))</f>
        <v>483.2</v>
      </c>
    </row>
    <row r="22" spans="1:11" ht="15.6" x14ac:dyDescent="0.3">
      <c r="A22" s="3">
        <v>10</v>
      </c>
      <c r="B22" s="64" t="s">
        <v>61</v>
      </c>
      <c r="C22" s="10">
        <v>76</v>
      </c>
      <c r="D22" s="38">
        <f>IF(C22&lt;62,500,IF(C22&lt;=71,499,IF(C22&lt;=80,498,IF(C22&lt;=89,497,IF(C22&lt;=98,496,IF(C22&lt;=108,495,0))))))</f>
        <v>498</v>
      </c>
      <c r="E22" s="43">
        <v>15.9</v>
      </c>
      <c r="F22" s="43">
        <v>0</v>
      </c>
      <c r="G22" s="44">
        <f>SUM(E22:F22)</f>
        <v>15.9</v>
      </c>
      <c r="H22" s="43">
        <v>14.8</v>
      </c>
      <c r="I22" s="43">
        <v>0</v>
      </c>
      <c r="J22" s="44">
        <f>H22+I22</f>
        <v>14.8</v>
      </c>
      <c r="K22" s="34">
        <f>IF(AND(E22=0,H22=0),0,IF(E22=0,D22-J22,IF(H22=0,D22-G22,D22-MIN(G22,J22))))</f>
        <v>483.2</v>
      </c>
    </row>
    <row r="23" spans="1:11" ht="15.6" x14ac:dyDescent="0.3">
      <c r="A23" s="3">
        <v>12</v>
      </c>
      <c r="B23" s="64" t="s">
        <v>49</v>
      </c>
      <c r="C23" s="10">
        <v>83</v>
      </c>
      <c r="D23" s="38">
        <f>IF(C23&lt;62,500,IF(C23&lt;=71,499,IF(C23&lt;=80,498,IF(C23&lt;=89,497,IF(C23&lt;=98,496,IF(C23&lt;=108,495,0))))))</f>
        <v>497</v>
      </c>
      <c r="E23" s="43">
        <v>14.2</v>
      </c>
      <c r="F23" s="43">
        <v>0</v>
      </c>
      <c r="G23" s="44">
        <f>SUM(E23:F23)</f>
        <v>14.2</v>
      </c>
      <c r="H23" s="43">
        <v>13.9</v>
      </c>
      <c r="I23" s="43">
        <v>0</v>
      </c>
      <c r="J23" s="44">
        <f>H23+I23</f>
        <v>13.9</v>
      </c>
      <c r="K23" s="34">
        <f>IF(AND(E23=0,H23=0),0,IF(E23=0,D23-J23,IF(H23=0,D23-G23,D23-MIN(G23,J23))))</f>
        <v>483.1</v>
      </c>
    </row>
    <row r="24" spans="1:11" ht="15.6" x14ac:dyDescent="0.3">
      <c r="A24" s="3">
        <v>13</v>
      </c>
      <c r="B24" s="64" t="s">
        <v>56</v>
      </c>
      <c r="C24" s="10">
        <v>79</v>
      </c>
      <c r="D24" s="38">
        <f>IF(C24&lt;62,500,IF(C24&lt;=71,499,IF(C24&lt;=80,498,IF(C24&lt;=89,497,IF(C24&lt;=98,496,IF(C24&lt;=108,495,0))))))</f>
        <v>498</v>
      </c>
      <c r="E24" s="43">
        <v>16</v>
      </c>
      <c r="F24" s="43">
        <v>0</v>
      </c>
      <c r="G24" s="44">
        <f>SUM(E24:F24)</f>
        <v>16</v>
      </c>
      <c r="H24" s="43">
        <v>15</v>
      </c>
      <c r="I24" s="43">
        <v>0</v>
      </c>
      <c r="J24" s="44">
        <f>H24+I24</f>
        <v>15</v>
      </c>
      <c r="K24" s="34">
        <f>IF(AND(E24=0,H24=0),0,IF(E24=0,D24-J24,IF(H24=0,D24-G24,D24-MIN(G24,J24))))</f>
        <v>483</v>
      </c>
    </row>
    <row r="25" spans="1:11" ht="15.6" x14ac:dyDescent="0.3">
      <c r="A25" s="3">
        <v>14</v>
      </c>
      <c r="B25" s="64" t="s">
        <v>70</v>
      </c>
      <c r="C25" s="10">
        <v>87</v>
      </c>
      <c r="D25" s="38">
        <f>IF(C25&lt;62,500,IF(C25&lt;=71,499,IF(C25&lt;=80,498,IF(C25&lt;=89,497,IF(C25&lt;=98,496,IF(C25&lt;=108,495,0))))))</f>
        <v>497</v>
      </c>
      <c r="E25" s="43">
        <v>14.1</v>
      </c>
      <c r="F25" s="43">
        <v>0</v>
      </c>
      <c r="G25" s="44">
        <f>SUM(E25:F25)</f>
        <v>14.1</v>
      </c>
      <c r="H25" s="43">
        <v>14.9</v>
      </c>
      <c r="I25" s="43">
        <v>0</v>
      </c>
      <c r="J25" s="44">
        <f>H25+I25</f>
        <v>14.9</v>
      </c>
      <c r="K25" s="34">
        <f>IF(AND(E25=0,H25=0),0,IF(E25=0,D25-J25,IF(H25=0,D25-G25,D25-MIN(G25,J25))))</f>
        <v>482.9</v>
      </c>
    </row>
    <row r="26" spans="1:11" ht="15.6" x14ac:dyDescent="0.3">
      <c r="A26" s="3">
        <v>15</v>
      </c>
      <c r="B26" s="64" t="s">
        <v>53</v>
      </c>
      <c r="C26" s="10">
        <v>87</v>
      </c>
      <c r="D26" s="38">
        <f>IF(C26&lt;62,500,IF(C26&lt;=71,499,IF(C26&lt;=80,498,IF(C26&lt;=89,497,IF(C26&lt;=98,496,IF(C26&lt;=108,495,0))))))</f>
        <v>497</v>
      </c>
      <c r="E26" s="43">
        <v>14.3</v>
      </c>
      <c r="F26" s="43">
        <v>0</v>
      </c>
      <c r="G26" s="44">
        <f>SUM(E26:F26)</f>
        <v>14.3</v>
      </c>
      <c r="H26" s="43">
        <v>16.5</v>
      </c>
      <c r="I26" s="43">
        <v>0</v>
      </c>
      <c r="J26" s="44">
        <f>H26+I26</f>
        <v>16.5</v>
      </c>
      <c r="K26" s="34">
        <f>IF(AND(E26=0,H26=0),0,IF(E26=0,D26-J26,IF(H26=0,D26-G26,D26-MIN(G26,J26))))</f>
        <v>482.7</v>
      </c>
    </row>
    <row r="27" spans="1:11" ht="15.6" x14ac:dyDescent="0.3">
      <c r="A27" s="3">
        <v>16</v>
      </c>
      <c r="B27" s="64" t="s">
        <v>77</v>
      </c>
      <c r="C27" s="10">
        <v>72</v>
      </c>
      <c r="D27" s="38">
        <f>IF(C27&lt;62,500,IF(C27&lt;=71,499,IF(C27&lt;=80,498,IF(C27&lt;=89,497,IF(C27&lt;=98,496,IF(C27&lt;=108,495,0))))))</f>
        <v>498</v>
      </c>
      <c r="E27" s="43">
        <v>17.399999999999999</v>
      </c>
      <c r="F27" s="43">
        <v>0</v>
      </c>
      <c r="G27" s="44">
        <f>SUM(E27:F27)</f>
        <v>17.399999999999999</v>
      </c>
      <c r="H27" s="43">
        <v>15.4</v>
      </c>
      <c r="I27" s="43">
        <v>0</v>
      </c>
      <c r="J27" s="44">
        <f>H27+I27</f>
        <v>15.4</v>
      </c>
      <c r="K27" s="34">
        <f>IF(AND(E27=0,H27=0),0,IF(E27=0,D27-J27,IF(H27=0,D27-G27,D27-MIN(G27,J27))))</f>
        <v>482.6</v>
      </c>
    </row>
    <row r="28" spans="1:11" ht="15.6" x14ac:dyDescent="0.3">
      <c r="A28" s="3">
        <v>17</v>
      </c>
      <c r="B28" s="64" t="s">
        <v>66</v>
      </c>
      <c r="C28" s="10">
        <v>59</v>
      </c>
      <c r="D28" s="38">
        <f>IF(C28&lt;62,500,IF(C28&lt;=71,499,IF(C28&lt;=80,498,IF(C28&lt;=89,497,IF(C28&lt;=98,496,IF(C28&lt;=108,495,0))))))</f>
        <v>500</v>
      </c>
      <c r="E28" s="43">
        <v>17.5</v>
      </c>
      <c r="F28" s="43">
        <v>0</v>
      </c>
      <c r="G28" s="44">
        <f>SUM(E28:F28)</f>
        <v>17.5</v>
      </c>
      <c r="H28" s="43">
        <v>19.100000000000001</v>
      </c>
      <c r="I28" s="43">
        <v>0</v>
      </c>
      <c r="J28" s="44">
        <f>H28+I28</f>
        <v>19.100000000000001</v>
      </c>
      <c r="K28" s="34">
        <f>IF(AND(E28=0,H28=0),0,IF(E28=0,D28-J28,IF(H28=0,D28-G28,D28-MIN(G28,J28))))</f>
        <v>482.5</v>
      </c>
    </row>
    <row r="29" spans="1:11" ht="15.6" x14ac:dyDescent="0.3">
      <c r="A29" s="3">
        <v>18</v>
      </c>
      <c r="B29" s="64" t="s">
        <v>48</v>
      </c>
      <c r="C29" s="10">
        <v>80</v>
      </c>
      <c r="D29" s="38">
        <f>IF(C29&lt;62,500,IF(C29&lt;=71,499,IF(C29&lt;=80,498,IF(C29&lt;=89,497,IF(C29&lt;=98,496,IF(C29&lt;=108,495,0))))))</f>
        <v>498</v>
      </c>
      <c r="E29" s="43">
        <v>15.7</v>
      </c>
      <c r="F29" s="43">
        <v>0</v>
      </c>
      <c r="G29" s="44">
        <f>SUM(E29:F29)</f>
        <v>15.7</v>
      </c>
      <c r="H29" s="43">
        <v>16</v>
      </c>
      <c r="I29" s="43">
        <v>0</v>
      </c>
      <c r="J29" s="44">
        <f>H29+I29</f>
        <v>16</v>
      </c>
      <c r="K29" s="34">
        <f>IF(AND(E29=0,H29=0),0,IF(E29=0,D29-J29,IF(H29=0,D29-G29,D29-MIN(G29,J29))))</f>
        <v>482.3</v>
      </c>
    </row>
    <row r="30" spans="1:11" ht="15.6" x14ac:dyDescent="0.3">
      <c r="A30" s="3">
        <v>19</v>
      </c>
      <c r="B30" s="64" t="s">
        <v>64</v>
      </c>
      <c r="C30" s="10">
        <v>85</v>
      </c>
      <c r="D30" s="38">
        <f>IF(C30&lt;62,500,IF(C30&lt;=71,499,IF(C30&lt;=80,498,IF(C30&lt;=89,497,IF(C30&lt;=98,496,IF(C30&lt;=108,495,0))))))</f>
        <v>497</v>
      </c>
      <c r="E30" s="43">
        <v>30.5</v>
      </c>
      <c r="F30" s="43">
        <v>12</v>
      </c>
      <c r="G30" s="44">
        <f>SUM(E30:F30)</f>
        <v>42.5</v>
      </c>
      <c r="H30" s="43">
        <v>14.9</v>
      </c>
      <c r="I30" s="43">
        <v>0</v>
      </c>
      <c r="J30" s="44">
        <f>H30+I30</f>
        <v>14.9</v>
      </c>
      <c r="K30" s="34">
        <f>IF(AND(E30=0,H30=0),0,IF(E30=0,D30-J30,IF(H30=0,D30-G30,D30-MIN(G30,J30))))</f>
        <v>482.1</v>
      </c>
    </row>
    <row r="31" spans="1:11" ht="15.6" x14ac:dyDescent="0.3">
      <c r="A31" s="3">
        <v>20</v>
      </c>
      <c r="B31" s="64" t="s">
        <v>52</v>
      </c>
      <c r="C31" s="10">
        <v>73</v>
      </c>
      <c r="D31" s="38">
        <f>IF(C31&lt;62,500,IF(C31&lt;=71,499,IF(C31&lt;=80,498,IF(C31&lt;=89,497,IF(C31&lt;=98,496,IF(C31&lt;=108,495,0))))))</f>
        <v>498</v>
      </c>
      <c r="E31" s="43">
        <v>16.100000000000001</v>
      </c>
      <c r="F31" s="43">
        <v>0</v>
      </c>
      <c r="G31" s="44">
        <f>SUM(E31:F31)</f>
        <v>16.100000000000001</v>
      </c>
      <c r="H31" s="43">
        <v>16.100000000000001</v>
      </c>
      <c r="I31" s="43">
        <v>5</v>
      </c>
      <c r="J31" s="44">
        <f>H31+I31</f>
        <v>21.1</v>
      </c>
      <c r="K31" s="34">
        <f>IF(AND(E31=0,H31=0),0,IF(E31=0,D31-J31,IF(H31=0,D31-G31,D31-MIN(G31,J31))))</f>
        <v>481.9</v>
      </c>
    </row>
    <row r="32" spans="1:11" ht="15.6" x14ac:dyDescent="0.3">
      <c r="A32" s="3">
        <v>21</v>
      </c>
      <c r="B32" s="64" t="s">
        <v>71</v>
      </c>
      <c r="C32" s="10">
        <v>79</v>
      </c>
      <c r="D32" s="38">
        <f>IF(C32&lt;62,500,IF(C32&lt;=71,499,IF(C32&lt;=80,498,IF(C32&lt;=89,497,IF(C32&lt;=98,496,IF(C32&lt;=108,495,0))))))</f>
        <v>498</v>
      </c>
      <c r="E32" s="43">
        <v>19</v>
      </c>
      <c r="F32" s="43">
        <v>5</v>
      </c>
      <c r="G32" s="44">
        <f>SUM(E32:F32)</f>
        <v>24</v>
      </c>
      <c r="H32" s="43">
        <v>16.2</v>
      </c>
      <c r="I32" s="43">
        <v>0</v>
      </c>
      <c r="J32" s="44">
        <f>H32+I32</f>
        <v>16.2</v>
      </c>
      <c r="K32" s="34">
        <f>IF(AND(E32=0,H32=0),0,IF(E32=0,D32-J32,IF(H32=0,D32-G32,D32-MIN(G32,J32))))</f>
        <v>481.8</v>
      </c>
    </row>
    <row r="33" spans="1:11" ht="15.6" x14ac:dyDescent="0.3">
      <c r="A33" s="3">
        <v>21</v>
      </c>
      <c r="B33" s="64" t="s">
        <v>65</v>
      </c>
      <c r="C33" s="10">
        <v>80</v>
      </c>
      <c r="D33" s="38">
        <f>IF(C33&lt;62,500,IF(C33&lt;=71,499,IF(C33&lt;=80,498,IF(C33&lt;=89,497,IF(C33&lt;=98,496,IF(C33&lt;=108,495,0))))))</f>
        <v>498</v>
      </c>
      <c r="E33" s="43">
        <v>17.3</v>
      </c>
      <c r="F33" s="43">
        <v>5</v>
      </c>
      <c r="G33" s="44">
        <f>SUM(E33:F33)</f>
        <v>22.3</v>
      </c>
      <c r="H33" s="43">
        <v>16.2</v>
      </c>
      <c r="I33" s="43">
        <v>0</v>
      </c>
      <c r="J33" s="44">
        <f>H33+I33</f>
        <v>16.2</v>
      </c>
      <c r="K33" s="34">
        <f>IF(AND(E33=0,H33=0),0,IF(E33=0,D33-J33,IF(H33=0,D33-G33,D33-MIN(G33,J33))))</f>
        <v>481.8</v>
      </c>
    </row>
    <row r="34" spans="1:11" ht="15.6" x14ac:dyDescent="0.3">
      <c r="A34" s="3">
        <v>21</v>
      </c>
      <c r="B34" s="64" t="s">
        <v>79</v>
      </c>
      <c r="C34" s="10">
        <v>92</v>
      </c>
      <c r="D34" s="38">
        <f>IF(C34&lt;62,500,IF(C34&lt;=71,499,IF(C34&lt;=80,498,IF(C34&lt;=89,497,IF(C34&lt;=98,496,IF(C34&lt;=108,495,0))))))</f>
        <v>496</v>
      </c>
      <c r="E34" s="43">
        <v>14.2</v>
      </c>
      <c r="F34" s="43">
        <v>0</v>
      </c>
      <c r="G34" s="44">
        <f>SUM(E34:F34)</f>
        <v>14.2</v>
      </c>
      <c r="H34" s="43">
        <v>15.7</v>
      </c>
      <c r="I34" s="43">
        <v>0</v>
      </c>
      <c r="J34" s="44">
        <f>H34+I34</f>
        <v>15.7</v>
      </c>
      <c r="K34" s="34">
        <f>IF(AND(E34=0,H34=0),0,IF(E34=0,D34-J34,IF(H34=0,D34-G34,D34-MIN(G34,J34))))</f>
        <v>481.8</v>
      </c>
    </row>
    <row r="35" spans="1:11" ht="15.6" x14ac:dyDescent="0.3">
      <c r="A35" s="3">
        <v>24</v>
      </c>
      <c r="B35" s="64" t="s">
        <v>51</v>
      </c>
      <c r="C35" s="10">
        <v>63</v>
      </c>
      <c r="D35" s="38">
        <f>IF(C35&lt;62,500,IF(C35&lt;=71,499,IF(C35&lt;=80,498,IF(C35&lt;=89,497,IF(C35&lt;=98,496,IF(C35&lt;=108,495,0))))))</f>
        <v>499</v>
      </c>
      <c r="E35" s="43">
        <v>17.8</v>
      </c>
      <c r="F35" s="43">
        <v>0</v>
      </c>
      <c r="G35" s="44">
        <f>SUM(E35:F35)</f>
        <v>17.8</v>
      </c>
      <c r="H35" s="43">
        <v>18.600000000000001</v>
      </c>
      <c r="I35" s="43">
        <v>0</v>
      </c>
      <c r="J35" s="44">
        <f>H35+I35</f>
        <v>18.600000000000001</v>
      </c>
      <c r="K35" s="34">
        <f>IF(AND(E35=0,H35=0),0,IF(E35=0,D35-J35,IF(H35=0,D35-G35,D35-MIN(G35,J35))))</f>
        <v>481.2</v>
      </c>
    </row>
    <row r="36" spans="1:11" ht="15.6" x14ac:dyDescent="0.3">
      <c r="A36" s="3">
        <v>25</v>
      </c>
      <c r="B36" s="64" t="s">
        <v>46</v>
      </c>
      <c r="C36" s="10">
        <v>75</v>
      </c>
      <c r="D36" s="38">
        <f>IF(C36&lt;62,500,IF(C36&lt;=71,499,IF(C36&lt;=80,498,IF(C36&lt;=89,497,IF(C36&lt;=98,496,IF(C36&lt;=108,495,0))))))</f>
        <v>498</v>
      </c>
      <c r="E36" s="43">
        <v>17.899999999999999</v>
      </c>
      <c r="F36" s="43">
        <v>5</v>
      </c>
      <c r="G36" s="44">
        <f>SUM(E36:F36)</f>
        <v>22.9</v>
      </c>
      <c r="H36" s="43">
        <v>17.100000000000001</v>
      </c>
      <c r="I36" s="43">
        <v>0</v>
      </c>
      <c r="J36" s="44">
        <f>H36+I36</f>
        <v>17.100000000000001</v>
      </c>
      <c r="K36" s="34">
        <f>IF(AND(E36=0,H36=0),0,IF(E36=0,D36-J36,IF(H36=0,D36-G36,D36-MIN(G36,J36))))</f>
        <v>480.9</v>
      </c>
    </row>
    <row r="37" spans="1:11" ht="15.6" x14ac:dyDescent="0.3">
      <c r="A37" s="3">
        <v>26</v>
      </c>
      <c r="B37" s="64" t="s">
        <v>76</v>
      </c>
      <c r="C37" s="10">
        <v>80</v>
      </c>
      <c r="D37" s="38">
        <f>IF(C37&lt;62,500,IF(C37&lt;=71,499,IF(C37&lt;=80,498,IF(C37&lt;=89,497,IF(C37&lt;=98,496,IF(C37&lt;=108,495,0))))))</f>
        <v>498</v>
      </c>
      <c r="E37" s="43">
        <v>17.399999999999999</v>
      </c>
      <c r="F37" s="43">
        <v>0</v>
      </c>
      <c r="G37" s="44">
        <f>SUM(E37:F37)</f>
        <v>17.399999999999999</v>
      </c>
      <c r="H37" s="43">
        <v>32.700000000000003</v>
      </c>
      <c r="I37" s="43">
        <v>2</v>
      </c>
      <c r="J37" s="44">
        <f>H37+I37</f>
        <v>34.700000000000003</v>
      </c>
      <c r="K37" s="34">
        <f>IF(AND(E37=0,H37=0),0,IF(E37=0,D37-J37,IF(H37=0,D37-G37,D37-MIN(G37,J37))))</f>
        <v>480.6</v>
      </c>
    </row>
    <row r="38" spans="1:11" ht="15.6" x14ac:dyDescent="0.3">
      <c r="A38" s="3">
        <v>27</v>
      </c>
      <c r="B38" s="64" t="s">
        <v>54</v>
      </c>
      <c r="C38" s="10">
        <v>73</v>
      </c>
      <c r="D38" s="38">
        <f>IF(C38&lt;62,500,IF(C38&lt;=71,499,IF(C38&lt;=80,498,IF(C38&lt;=89,497,IF(C38&lt;=98,496,IF(C38&lt;=108,495,0))))))</f>
        <v>498</v>
      </c>
      <c r="E38" s="43">
        <v>17.5</v>
      </c>
      <c r="F38" s="43">
        <v>0</v>
      </c>
      <c r="G38" s="44">
        <f>SUM(E38:F38)</f>
        <v>17.5</v>
      </c>
      <c r="H38" s="43">
        <v>18.100000000000001</v>
      </c>
      <c r="I38" s="43">
        <v>0</v>
      </c>
      <c r="J38" s="44">
        <f>H38+I38</f>
        <v>18.100000000000001</v>
      </c>
      <c r="K38" s="34">
        <f>IF(AND(E38=0,H38=0),0,IF(E38=0,D38-J38,IF(H38=0,D38-G38,D38-MIN(G38,J38))))</f>
        <v>480.5</v>
      </c>
    </row>
    <row r="39" spans="1:11" ht="15.6" x14ac:dyDescent="0.3">
      <c r="A39" s="3">
        <v>27</v>
      </c>
      <c r="B39" s="64" t="s">
        <v>72</v>
      </c>
      <c r="C39" s="10">
        <v>99</v>
      </c>
      <c r="D39" s="38">
        <f>IF(C39&lt;62,500,IF(C39&lt;=71,499,IF(C39&lt;=80,498,IF(C39&lt;=89,497,IF(C39&lt;=98,496,IF(C39&lt;=108,495,0))))))</f>
        <v>495</v>
      </c>
      <c r="E39" s="43">
        <v>14.5</v>
      </c>
      <c r="F39" s="43">
        <v>0</v>
      </c>
      <c r="G39" s="44">
        <f>SUM(E39:F39)</f>
        <v>14.5</v>
      </c>
      <c r="H39" s="43">
        <v>14.7</v>
      </c>
      <c r="I39" s="43">
        <v>0</v>
      </c>
      <c r="J39" s="44">
        <f>H39+I39</f>
        <v>14.7</v>
      </c>
      <c r="K39" s="34">
        <f>IF(AND(E39=0,H39=0),0,IF(E39=0,D39-J39,IF(H39=0,D39-G39,D39-MIN(G39,J39))))</f>
        <v>480.5</v>
      </c>
    </row>
    <row r="40" spans="1:11" ht="15.6" x14ac:dyDescent="0.3">
      <c r="A40" s="3">
        <v>29</v>
      </c>
      <c r="B40" s="64" t="s">
        <v>59</v>
      </c>
      <c r="C40" s="10">
        <v>80</v>
      </c>
      <c r="D40" s="38">
        <f>IF(C40&lt;62,500,IF(C40&lt;=71,499,IF(C40&lt;=80,498,IF(C40&lt;=89,497,IF(C40&lt;=98,496,IF(C40&lt;=108,495,0))))))</f>
        <v>498</v>
      </c>
      <c r="E40" s="43">
        <v>17.7</v>
      </c>
      <c r="F40" s="43">
        <v>0</v>
      </c>
      <c r="G40" s="44">
        <f>SUM(E40:F40)</f>
        <v>17.7</v>
      </c>
      <c r="H40" s="43">
        <v>21.7</v>
      </c>
      <c r="I40" s="43">
        <v>0</v>
      </c>
      <c r="J40" s="44">
        <f>H40+I40</f>
        <v>21.7</v>
      </c>
      <c r="K40" s="34">
        <f>IF(AND(E40=0,H40=0),0,IF(E40=0,D40-J40,IF(H40=0,D40-G40,D40-MIN(G40,J40))))</f>
        <v>480.3</v>
      </c>
    </row>
    <row r="41" spans="1:11" ht="15.6" x14ac:dyDescent="0.3">
      <c r="A41" s="3">
        <v>30</v>
      </c>
      <c r="B41" s="64" t="s">
        <v>55</v>
      </c>
      <c r="C41" s="10">
        <v>79</v>
      </c>
      <c r="D41" s="38">
        <f>IF(C41&lt;62,500,IF(C41&lt;=71,499,IF(C41&lt;=80,498,IF(C41&lt;=89,497,IF(C41&lt;=98,496,IF(C41&lt;=108,495,0))))))</f>
        <v>498</v>
      </c>
      <c r="E41" s="43">
        <v>31.5</v>
      </c>
      <c r="F41" s="43">
        <v>10</v>
      </c>
      <c r="G41" s="44">
        <f>SUM(E41:F41)</f>
        <v>41.5</v>
      </c>
      <c r="H41" s="43">
        <v>22.2</v>
      </c>
      <c r="I41" s="43">
        <v>0</v>
      </c>
      <c r="J41" s="44">
        <f>H41+I41</f>
        <v>22.2</v>
      </c>
      <c r="K41" s="34">
        <f>IF(AND(E41=0,H41=0),0,IF(E41=0,D41-J41,IF(H41=0,D41-G41,D41-MIN(G41,J41))))</f>
        <v>475.8</v>
      </c>
    </row>
    <row r="42" spans="1:11" ht="15.6" x14ac:dyDescent="0.3">
      <c r="A42" s="3">
        <v>31</v>
      </c>
      <c r="B42" s="64" t="s">
        <v>68</v>
      </c>
      <c r="C42" s="10">
        <v>72</v>
      </c>
      <c r="D42" s="38">
        <f>IF(C42&lt;62,500,IF(C42&lt;=71,499,IF(C42&lt;=80,498,IF(C42&lt;=89,497,IF(C42&lt;=98,496,IF(C42&lt;=108,495,0))))))</f>
        <v>498</v>
      </c>
      <c r="E42" s="43">
        <v>39.700000000000003</v>
      </c>
      <c r="F42" s="43">
        <v>8</v>
      </c>
      <c r="G42" s="44">
        <f>SUM(E42:F42)</f>
        <v>47.7</v>
      </c>
      <c r="H42" s="43">
        <v>29.6</v>
      </c>
      <c r="I42" s="43">
        <v>0</v>
      </c>
      <c r="J42" s="44">
        <f>H42+I42</f>
        <v>29.6</v>
      </c>
      <c r="K42" s="34">
        <f>IF(AND(E42=0,H42=0),0,IF(E42=0,D42-J42,IF(H42=0,D42-G42,D42-MIN(G42,J42))))</f>
        <v>468.4</v>
      </c>
    </row>
    <row r="43" spans="1:11" ht="15.6" x14ac:dyDescent="0.3">
      <c r="A43" s="3">
        <v>32</v>
      </c>
      <c r="B43" s="126" t="s">
        <v>47</v>
      </c>
      <c r="C43" s="127"/>
      <c r="D43" s="128">
        <f>IF(C43&lt;62,500,IF(C43&lt;=71,499,IF(C43&lt;=80,498,IF(C43&lt;=89,497,IF(C43&lt;=98,496,IF(C43&lt;=108,495,0))))))</f>
        <v>500</v>
      </c>
      <c r="E43" s="129"/>
      <c r="F43" s="129"/>
      <c r="G43" s="130">
        <f>SUM(E43:F43)</f>
        <v>0</v>
      </c>
      <c r="H43" s="129"/>
      <c r="I43" s="129"/>
      <c r="J43" s="130">
        <f>H43+I43</f>
        <v>0</v>
      </c>
      <c r="K43" s="131">
        <f>IF(AND(E43=0,H43=0),0,IF(E43=0,D43-J43,IF(H43=0,D43-G43,D43-MIN(G43,J43))))</f>
        <v>0</v>
      </c>
    </row>
    <row r="44" spans="1:11" ht="15.6" x14ac:dyDescent="0.3">
      <c r="A44" s="3">
        <v>33</v>
      </c>
      <c r="B44" s="126" t="s">
        <v>73</v>
      </c>
      <c r="C44" s="127"/>
      <c r="D44" s="128">
        <f>IF(C44&lt;62,500,IF(C44&lt;=71,499,IF(C44&lt;=80,498,IF(C44&lt;=89,497,IF(C44&lt;=98,496,IF(C44&lt;=108,495,0))))))</f>
        <v>500</v>
      </c>
      <c r="E44" s="129"/>
      <c r="F44" s="129"/>
      <c r="G44" s="130">
        <f>SUM(E44:F44)</f>
        <v>0</v>
      </c>
      <c r="H44" s="129"/>
      <c r="I44" s="129"/>
      <c r="J44" s="130">
        <f>H44+I44</f>
        <v>0</v>
      </c>
      <c r="K44" s="131">
        <f>IF(AND(E44=0,H44=0),0,IF(E44=0,D44-J44,IF(H44=0,D44-G44,D44-MIN(G44,J44))))</f>
        <v>0</v>
      </c>
    </row>
    <row r="45" spans="1:11" ht="15.6" x14ac:dyDescent="0.3">
      <c r="A45" s="3">
        <v>34</v>
      </c>
      <c r="B45" s="126" t="s">
        <v>60</v>
      </c>
      <c r="C45" s="127"/>
      <c r="D45" s="128">
        <f>IF(C45&lt;62,500,IF(C45&lt;=71,499,IF(C45&lt;=80,498,IF(C45&lt;=89,497,IF(C45&lt;=98,496,IF(C45&lt;=108,495,0))))))</f>
        <v>500</v>
      </c>
      <c r="E45" s="129"/>
      <c r="F45" s="129"/>
      <c r="G45" s="130">
        <f>SUM(E45:F45)</f>
        <v>0</v>
      </c>
      <c r="H45" s="129"/>
      <c r="I45" s="129"/>
      <c r="J45" s="130">
        <f>H45+I45</f>
        <v>0</v>
      </c>
      <c r="K45" s="131">
        <f>IF(AND(E45=0,H45=0),0,IF(E45=0,D45-J45,IF(H45=0,D45-G45,D45-MIN(G45,J45))))</f>
        <v>0</v>
      </c>
    </row>
    <row r="46" spans="1:11" ht="15.6" x14ac:dyDescent="0.3">
      <c r="A46" s="3">
        <v>35</v>
      </c>
      <c r="B46" s="126" t="s">
        <v>62</v>
      </c>
      <c r="C46" s="127"/>
      <c r="D46" s="128">
        <f>IF(C46&lt;62,500,IF(C46&lt;=71,499,IF(C46&lt;=80,498,IF(C46&lt;=89,497,IF(C46&lt;=98,496,IF(C46&lt;=108,495,0))))))</f>
        <v>500</v>
      </c>
      <c r="E46" s="129"/>
      <c r="F46" s="129"/>
      <c r="G46" s="130">
        <f>SUM(E46:F46)</f>
        <v>0</v>
      </c>
      <c r="H46" s="129"/>
      <c r="I46" s="129"/>
      <c r="J46" s="130">
        <f>H46+I46</f>
        <v>0</v>
      </c>
      <c r="K46" s="131">
        <f>IF(AND(E46=0,H46=0),0,IF(E46=0,D46-J46,IF(H46=0,D46-G46,D46-MIN(G46,J46))))</f>
        <v>0</v>
      </c>
    </row>
    <row r="47" spans="1:11" ht="15.6" x14ac:dyDescent="0.25">
      <c r="A47" s="3">
        <v>36</v>
      </c>
      <c r="B47" s="10"/>
      <c r="C47" s="10"/>
      <c r="D47" s="38">
        <f t="shared" ref="D37:D52" si="0">IF(C47&lt;62,500,IF(C47&lt;=71,499,IF(C47&lt;=80,498,IF(C47&lt;=89,497,IF(C47&lt;=98,496,IF(C47&lt;=108,495,0))))))</f>
        <v>500</v>
      </c>
      <c r="E47" s="43"/>
      <c r="F47" s="43"/>
      <c r="G47" s="44">
        <f t="shared" ref="G37:G52" si="1">SUM(E47:F47)</f>
        <v>0</v>
      </c>
      <c r="H47" s="43"/>
      <c r="I47" s="43"/>
      <c r="J47" s="44">
        <f t="shared" ref="J37:J52" si="2">H47+I47</f>
        <v>0</v>
      </c>
      <c r="K47" s="34">
        <f t="shared" ref="K37:K52" si="3">IF(AND(E47=0,H47=0),0,IF(E47=0,D47-J47,IF(H47=0,D47-G47,D47-MIN(G47,J47))))</f>
        <v>0</v>
      </c>
    </row>
    <row r="48" spans="1:11" ht="15.6" x14ac:dyDescent="0.25">
      <c r="A48" s="3">
        <v>37</v>
      </c>
      <c r="B48" s="10"/>
      <c r="C48" s="10"/>
      <c r="D48" s="38">
        <f t="shared" si="0"/>
        <v>500</v>
      </c>
      <c r="E48" s="43"/>
      <c r="F48" s="43"/>
      <c r="G48" s="44">
        <f t="shared" si="1"/>
        <v>0</v>
      </c>
      <c r="H48" s="43"/>
      <c r="I48" s="43"/>
      <c r="J48" s="44">
        <f t="shared" si="2"/>
        <v>0</v>
      </c>
      <c r="K48" s="34">
        <f t="shared" si="3"/>
        <v>0</v>
      </c>
    </row>
    <row r="49" spans="1:11" ht="15.6" x14ac:dyDescent="0.25">
      <c r="A49" s="3">
        <v>38</v>
      </c>
      <c r="B49" s="10"/>
      <c r="C49" s="10"/>
      <c r="D49" s="38">
        <f t="shared" si="0"/>
        <v>500</v>
      </c>
      <c r="E49" s="43"/>
      <c r="F49" s="43"/>
      <c r="G49" s="44">
        <f t="shared" si="1"/>
        <v>0</v>
      </c>
      <c r="H49" s="43"/>
      <c r="I49" s="43"/>
      <c r="J49" s="44">
        <f t="shared" si="2"/>
        <v>0</v>
      </c>
      <c r="K49" s="34">
        <f t="shared" si="3"/>
        <v>0</v>
      </c>
    </row>
    <row r="50" spans="1:11" ht="15.6" x14ac:dyDescent="0.25">
      <c r="A50" s="3">
        <v>39</v>
      </c>
      <c r="B50" s="10"/>
      <c r="C50" s="10"/>
      <c r="D50" s="38">
        <f t="shared" si="0"/>
        <v>500</v>
      </c>
      <c r="E50" s="43"/>
      <c r="F50" s="43"/>
      <c r="G50" s="44">
        <f t="shared" si="1"/>
        <v>0</v>
      </c>
      <c r="H50" s="43"/>
      <c r="I50" s="43"/>
      <c r="J50" s="44">
        <f t="shared" si="2"/>
        <v>0</v>
      </c>
      <c r="K50" s="34">
        <f t="shared" si="3"/>
        <v>0</v>
      </c>
    </row>
    <row r="51" spans="1:11" ht="15.6" x14ac:dyDescent="0.25">
      <c r="A51" s="3">
        <v>40</v>
      </c>
      <c r="B51" s="10"/>
      <c r="C51" s="10"/>
      <c r="D51" s="38">
        <f t="shared" si="0"/>
        <v>500</v>
      </c>
      <c r="E51" s="43"/>
      <c r="F51" s="43"/>
      <c r="G51" s="44">
        <f t="shared" si="1"/>
        <v>0</v>
      </c>
      <c r="H51" s="43"/>
      <c r="I51" s="43"/>
      <c r="J51" s="44">
        <f t="shared" si="2"/>
        <v>0</v>
      </c>
      <c r="K51" s="34">
        <f t="shared" si="3"/>
        <v>0</v>
      </c>
    </row>
    <row r="52" spans="1:11" ht="15.6" x14ac:dyDescent="0.25">
      <c r="A52" s="3">
        <v>41</v>
      </c>
      <c r="B52" s="10"/>
      <c r="C52" s="10"/>
      <c r="D52" s="38">
        <f t="shared" si="0"/>
        <v>500</v>
      </c>
      <c r="E52" s="43"/>
      <c r="F52" s="43"/>
      <c r="G52" s="44">
        <f t="shared" si="1"/>
        <v>0</v>
      </c>
      <c r="H52" s="43"/>
      <c r="I52" s="43"/>
      <c r="J52" s="44">
        <f t="shared" si="2"/>
        <v>0</v>
      </c>
      <c r="K52" s="34">
        <f t="shared" si="3"/>
        <v>0</v>
      </c>
    </row>
  </sheetData>
  <sortState xmlns:xlrd2="http://schemas.microsoft.com/office/spreadsheetml/2017/richdata2" ref="B12:K46">
    <sortCondition descending="1" ref="K12:K46"/>
  </sortState>
  <mergeCells count="12">
    <mergeCell ref="A11:K11"/>
    <mergeCell ref="A9:A10"/>
    <mergeCell ref="B9:B10"/>
    <mergeCell ref="D9:D10"/>
    <mergeCell ref="E9:G9"/>
    <mergeCell ref="H9:J9"/>
    <mergeCell ref="A3:K3"/>
    <mergeCell ref="A4:K4"/>
    <mergeCell ref="A5:K5"/>
    <mergeCell ref="A7:K7"/>
    <mergeCell ref="K9:K10"/>
    <mergeCell ref="C9:C10"/>
  </mergeCells>
  <pageMargins left="0.7" right="0.7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36F3-7F27-476D-9331-5974F34796EF}">
  <sheetPr>
    <pageSetUpPr fitToPage="1"/>
  </sheetPr>
  <dimension ref="A3:N36"/>
  <sheetViews>
    <sheetView topLeftCell="A5" zoomScale="90" zoomScaleNormal="90" workbookViewId="0">
      <selection activeCell="L17" sqref="L17"/>
    </sheetView>
  </sheetViews>
  <sheetFormatPr defaultRowHeight="13.2" x14ac:dyDescent="0.25"/>
  <cols>
    <col min="1" max="1" width="6.88671875" customWidth="1"/>
    <col min="2" max="2" width="30.44140625" customWidth="1"/>
    <col min="4" max="5" width="9.88671875" customWidth="1"/>
    <col min="6" max="6" width="10.109375" customWidth="1"/>
    <col min="7" max="9" width="10.33203125" customWidth="1"/>
    <col min="10" max="10" width="10.109375" customWidth="1"/>
    <col min="11" max="11" width="14.88671875" customWidth="1"/>
  </cols>
  <sheetData>
    <row r="3" spans="1:11" ht="15.6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ht="15.6" x14ac:dyDescent="0.3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15.6" x14ac:dyDescent="0.3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7" spans="1:11" ht="21" x14ac:dyDescent="0.4">
      <c r="A7" s="70" t="s">
        <v>22</v>
      </c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1" ht="13.8" thickBot="1" x14ac:dyDescent="0.3">
      <c r="C8" s="12"/>
    </row>
    <row r="9" spans="1:11" ht="16.2" thickBot="1" x14ac:dyDescent="0.3">
      <c r="A9" s="78" t="s">
        <v>0</v>
      </c>
      <c r="B9" s="80" t="s">
        <v>1</v>
      </c>
      <c r="C9" s="73" t="s">
        <v>13</v>
      </c>
      <c r="D9" s="82" t="s">
        <v>2</v>
      </c>
      <c r="E9" s="84" t="s">
        <v>7</v>
      </c>
      <c r="F9" s="76"/>
      <c r="G9" s="77"/>
      <c r="H9" s="84" t="s">
        <v>8</v>
      </c>
      <c r="I9" s="85"/>
      <c r="J9" s="86"/>
      <c r="K9" s="71" t="s">
        <v>16</v>
      </c>
    </row>
    <row r="10" spans="1:11" ht="46.5" customHeight="1" thickBot="1" x14ac:dyDescent="0.3">
      <c r="A10" s="79"/>
      <c r="B10" s="81"/>
      <c r="C10" s="74"/>
      <c r="D10" s="83"/>
      <c r="E10" s="17" t="s">
        <v>3</v>
      </c>
      <c r="F10" s="18" t="s">
        <v>5</v>
      </c>
      <c r="G10" s="16" t="s">
        <v>4</v>
      </c>
      <c r="H10" s="17" t="s">
        <v>3</v>
      </c>
      <c r="I10" s="18" t="s">
        <v>5</v>
      </c>
      <c r="J10" s="16" t="s">
        <v>4</v>
      </c>
      <c r="K10" s="72"/>
    </row>
    <row r="11" spans="1:11" ht="21.6" thickBot="1" x14ac:dyDescent="0.3">
      <c r="A11" s="75" t="s">
        <v>155</v>
      </c>
      <c r="B11" s="76"/>
      <c r="C11" s="76"/>
      <c r="D11" s="76"/>
      <c r="E11" s="76"/>
      <c r="F11" s="76"/>
      <c r="G11" s="76"/>
      <c r="H11" s="76"/>
      <c r="I11" s="76"/>
      <c r="J11" s="76"/>
      <c r="K11" s="77"/>
    </row>
    <row r="12" spans="1:11" ht="15.6" x14ac:dyDescent="0.3">
      <c r="A12" s="15">
        <v>1</v>
      </c>
      <c r="B12" s="64" t="s">
        <v>85</v>
      </c>
      <c r="C12" s="39">
        <v>80</v>
      </c>
      <c r="D12" s="37">
        <f>IF(C12&lt;62,500,IF(C12&lt;=71,499,IF(C12&lt;=80,498,IF(C12&lt;=89,497,IF(C12&lt;=98,496,IF(C12&lt;=108,495,0))))))</f>
        <v>498</v>
      </c>
      <c r="E12" s="40">
        <v>14.5</v>
      </c>
      <c r="F12" s="40">
        <v>0</v>
      </c>
      <c r="G12" s="41">
        <f>SUM(E12:F12)</f>
        <v>14.5</v>
      </c>
      <c r="H12" s="40">
        <v>13.7</v>
      </c>
      <c r="I12" s="40">
        <v>0</v>
      </c>
      <c r="J12" s="41">
        <f>H12+I12</f>
        <v>13.7</v>
      </c>
      <c r="K12" s="33">
        <f>IF(AND(E12=0,H12=0),0,IF(E12=0,D12-J12,IF(H12=0,D12-G12,D12-MIN(G12,J12))))</f>
        <v>484.3</v>
      </c>
    </row>
    <row r="13" spans="1:11" ht="15.6" x14ac:dyDescent="0.3">
      <c r="A13" s="3">
        <v>2</v>
      </c>
      <c r="B13" s="65" t="s">
        <v>93</v>
      </c>
      <c r="C13" s="10">
        <v>84</v>
      </c>
      <c r="D13" s="38">
        <f>IF(C13&lt;62,500,IF(C13&lt;=71,499,IF(C13&lt;=80,498,IF(C13&lt;=89,497,IF(C13&lt;=98,496,IF(C13&lt;=108,495,0))))))</f>
        <v>497</v>
      </c>
      <c r="E13" s="43">
        <v>15.4</v>
      </c>
      <c r="F13" s="43">
        <v>0</v>
      </c>
      <c r="G13" s="44">
        <f>SUM(E13:F13)</f>
        <v>15.4</v>
      </c>
      <c r="H13" s="43">
        <v>13</v>
      </c>
      <c r="I13" s="43">
        <v>0</v>
      </c>
      <c r="J13" s="44">
        <f>H13+I13</f>
        <v>13</v>
      </c>
      <c r="K13" s="34">
        <f>IF(AND(E13=0,H13=0),0,IF(E13=0,D13-J13,IF(H13=0,D13-G13,D13-MIN(G13,J13))))</f>
        <v>484</v>
      </c>
    </row>
    <row r="14" spans="1:11" ht="15.6" x14ac:dyDescent="0.3">
      <c r="A14" s="3">
        <v>3</v>
      </c>
      <c r="B14" s="65" t="s">
        <v>87</v>
      </c>
      <c r="C14" s="10">
        <v>78</v>
      </c>
      <c r="D14" s="38">
        <f>IF(C14&lt;62,500,IF(C14&lt;=71,499,IF(C14&lt;=80,498,IF(C14&lt;=89,497,IF(C14&lt;=98,496,IF(C14&lt;=108,495,0))))))</f>
        <v>498</v>
      </c>
      <c r="E14" s="43">
        <v>14.7</v>
      </c>
      <c r="F14" s="43">
        <v>0</v>
      </c>
      <c r="G14" s="44">
        <f>SUM(E14:F14)</f>
        <v>14.7</v>
      </c>
      <c r="H14" s="43">
        <v>15.1</v>
      </c>
      <c r="I14" s="43">
        <v>0</v>
      </c>
      <c r="J14" s="44">
        <f>H14+I14</f>
        <v>15.1</v>
      </c>
      <c r="K14" s="34">
        <f>IF(AND(E14=0,H14=0),0,IF(E14=0,D14-J14,IF(H14=0,D14-G14,D14-MIN(G14,J14))))</f>
        <v>483.3</v>
      </c>
    </row>
    <row r="15" spans="1:11" ht="15.6" x14ac:dyDescent="0.3">
      <c r="A15" s="3">
        <v>3</v>
      </c>
      <c r="B15" s="65" t="s">
        <v>83</v>
      </c>
      <c r="C15" s="10">
        <v>76</v>
      </c>
      <c r="D15" s="38">
        <f>IF(C15&lt;62,500,IF(C15&lt;=71,499,IF(C15&lt;=80,498,IF(C15&lt;=89,497,IF(C15&lt;=98,496,IF(C15&lt;=108,495,0))))))</f>
        <v>498</v>
      </c>
      <c r="E15" s="43">
        <v>15</v>
      </c>
      <c r="F15" s="43">
        <v>0</v>
      </c>
      <c r="G15" s="44">
        <f>SUM(E15:F15)</f>
        <v>15</v>
      </c>
      <c r="H15" s="43">
        <v>14.7</v>
      </c>
      <c r="I15" s="43">
        <v>0</v>
      </c>
      <c r="J15" s="44">
        <f>H15+I15</f>
        <v>14.7</v>
      </c>
      <c r="K15" s="34">
        <f>IF(AND(E15=0,H15=0),0,IF(E15=0,D15-J15,IF(H15=0,D15-G15,D15-MIN(G15,J15))))</f>
        <v>483.3</v>
      </c>
    </row>
    <row r="16" spans="1:11" ht="15.6" x14ac:dyDescent="0.3">
      <c r="A16" s="3">
        <v>5</v>
      </c>
      <c r="B16" s="65" t="s">
        <v>88</v>
      </c>
      <c r="C16" s="10">
        <v>86</v>
      </c>
      <c r="D16" s="38">
        <f>IF(C16&lt;62,500,IF(C16&lt;=71,499,IF(C16&lt;=80,498,IF(C16&lt;=89,497,IF(C16&lt;=98,496,IF(C16&lt;=108,495,0))))))</f>
        <v>497</v>
      </c>
      <c r="E16" s="43">
        <v>15.9</v>
      </c>
      <c r="F16" s="43">
        <v>0</v>
      </c>
      <c r="G16" s="44">
        <f>SUM(E16:F16)</f>
        <v>15.9</v>
      </c>
      <c r="H16" s="43">
        <v>14.4</v>
      </c>
      <c r="I16" s="43">
        <v>0</v>
      </c>
      <c r="J16" s="44">
        <f>H16+I16</f>
        <v>14.4</v>
      </c>
      <c r="K16" s="34">
        <f>IF(AND(E16=0,H16=0),0,IF(E16=0,D16-J16,IF(H16=0,D16-G16,D16-MIN(G16,J16))))</f>
        <v>482.6</v>
      </c>
    </row>
    <row r="17" spans="1:14" ht="15.6" x14ac:dyDescent="0.3">
      <c r="A17" s="3">
        <v>6</v>
      </c>
      <c r="B17" s="65" t="s">
        <v>80</v>
      </c>
      <c r="C17" s="10">
        <v>94</v>
      </c>
      <c r="D17" s="38">
        <f>IF(C17&lt;62,500,IF(C17&lt;=71,499,IF(C17&lt;=80,498,IF(C17&lt;=89,497,IF(C17&lt;=98,496,IF(C17&lt;=108,495,0))))))</f>
        <v>496</v>
      </c>
      <c r="E17" s="43">
        <v>14.3</v>
      </c>
      <c r="F17" s="43">
        <v>0</v>
      </c>
      <c r="G17" s="44">
        <f>SUM(E17:F17)</f>
        <v>14.3</v>
      </c>
      <c r="H17" s="43">
        <v>13.7</v>
      </c>
      <c r="I17" s="43">
        <v>0</v>
      </c>
      <c r="J17" s="44">
        <f>H17+I17</f>
        <v>13.7</v>
      </c>
      <c r="K17" s="34">
        <f>IF(AND(E17=0,H17=0),0,IF(E17=0,D17-J17,IF(H17=0,D17-G17,D17-MIN(G17,J17))))</f>
        <v>482.3</v>
      </c>
    </row>
    <row r="18" spans="1:14" ht="15.6" x14ac:dyDescent="0.3">
      <c r="A18" s="3">
        <v>7</v>
      </c>
      <c r="B18" s="65" t="s">
        <v>92</v>
      </c>
      <c r="C18" s="10">
        <v>80</v>
      </c>
      <c r="D18" s="38">
        <f>IF(C18&lt;62,500,IF(C18&lt;=71,499,IF(C18&lt;=80,498,IF(C18&lt;=89,497,IF(C18&lt;=98,496,IF(C18&lt;=108,495,0))))))</f>
        <v>498</v>
      </c>
      <c r="E18" s="43">
        <v>16.3</v>
      </c>
      <c r="F18" s="43">
        <v>0</v>
      </c>
      <c r="G18" s="44">
        <f>SUM(E18:F18)</f>
        <v>16.3</v>
      </c>
      <c r="H18" s="43">
        <v>16</v>
      </c>
      <c r="I18" s="43">
        <v>0</v>
      </c>
      <c r="J18" s="44">
        <f>H18+I18</f>
        <v>16</v>
      </c>
      <c r="K18" s="34">
        <f>IF(AND(E18=0,H18=0),0,IF(E18=0,D18-J18,IF(H18=0,D18-G18,D18-MIN(G18,J18))))</f>
        <v>482</v>
      </c>
      <c r="N18" s="65"/>
    </row>
    <row r="19" spans="1:14" ht="15.6" x14ac:dyDescent="0.3">
      <c r="A19" s="3">
        <v>8</v>
      </c>
      <c r="B19" s="65" t="s">
        <v>94</v>
      </c>
      <c r="C19" s="10">
        <v>79</v>
      </c>
      <c r="D19" s="38">
        <f>IF(C19&lt;62,500,IF(C19&lt;=71,499,IF(C19&lt;=80,498,IF(C19&lt;=89,497,IF(C19&lt;=98,496,IF(C19&lt;=108,495,0))))))</f>
        <v>498</v>
      </c>
      <c r="E19" s="43">
        <v>15.1</v>
      </c>
      <c r="F19" s="43">
        <v>7</v>
      </c>
      <c r="G19" s="44">
        <f>SUM(E19:F19)</f>
        <v>22.1</v>
      </c>
      <c r="H19" s="43">
        <v>14.2</v>
      </c>
      <c r="I19" s="43">
        <v>2</v>
      </c>
      <c r="J19" s="44">
        <f>H19+I19</f>
        <v>16.2</v>
      </c>
      <c r="K19" s="34">
        <f>IF(AND(E19=0,H19=0),0,IF(E19=0,D19-J19,IF(H19=0,D19-G19,D19-MIN(G19,J19))))</f>
        <v>481.8</v>
      </c>
    </row>
    <row r="20" spans="1:14" ht="15.6" x14ac:dyDescent="0.3">
      <c r="A20" s="3">
        <v>9</v>
      </c>
      <c r="B20" s="65" t="s">
        <v>81</v>
      </c>
      <c r="C20" s="10">
        <v>83</v>
      </c>
      <c r="D20" s="38">
        <f>IF(C20&lt;62,500,IF(C20&lt;=71,499,IF(C20&lt;=80,498,IF(C20&lt;=89,497,IF(C20&lt;=98,496,IF(C20&lt;=108,495,0))))))</f>
        <v>497</v>
      </c>
      <c r="E20" s="43">
        <v>15.8</v>
      </c>
      <c r="F20" s="43">
        <v>0</v>
      </c>
      <c r="G20" s="44">
        <f>SUM(E20:F20)</f>
        <v>15.8</v>
      </c>
      <c r="H20" s="43">
        <v>15.5</v>
      </c>
      <c r="I20" s="43">
        <v>0</v>
      </c>
      <c r="J20" s="44">
        <f>H20+I20</f>
        <v>15.5</v>
      </c>
      <c r="K20" s="34">
        <f>IF(AND(E20=0,H20=0),0,IF(E20=0,D20-J20,IF(H20=0,D20-G20,D20-MIN(G20,J20))))</f>
        <v>481.5</v>
      </c>
    </row>
    <row r="21" spans="1:14" ht="15.6" x14ac:dyDescent="0.3">
      <c r="A21" s="3">
        <v>10</v>
      </c>
      <c r="B21" s="65" t="s">
        <v>89</v>
      </c>
      <c r="C21" s="10">
        <v>81</v>
      </c>
      <c r="D21" s="38">
        <f>IF(C21&lt;62,500,IF(C21&lt;=71,499,IF(C21&lt;=80,498,IF(C21&lt;=89,497,IF(C21&lt;=98,496,IF(C21&lt;=108,495,0))))))</f>
        <v>497</v>
      </c>
      <c r="E21" s="43">
        <v>23.7</v>
      </c>
      <c r="F21" s="43">
        <v>0</v>
      </c>
      <c r="G21" s="44">
        <f>SUM(E21:F21)</f>
        <v>23.7</v>
      </c>
      <c r="H21" s="43">
        <v>16</v>
      </c>
      <c r="I21" s="43">
        <v>0</v>
      </c>
      <c r="J21" s="44">
        <f>H21+I21</f>
        <v>16</v>
      </c>
      <c r="K21" s="34">
        <f>IF(AND(E21=0,H21=0),0,IF(E21=0,D21-J21,IF(H21=0,D21-G21,D21-MIN(G21,J21))))</f>
        <v>481</v>
      </c>
    </row>
    <row r="22" spans="1:14" ht="15.6" x14ac:dyDescent="0.3">
      <c r="A22" s="3">
        <v>11</v>
      </c>
      <c r="B22" s="65" t="s">
        <v>82</v>
      </c>
      <c r="C22" s="10">
        <v>83</v>
      </c>
      <c r="D22" s="38">
        <f>IF(C22&lt;62,500,IF(C22&lt;=71,499,IF(C22&lt;=80,498,IF(C22&lt;=89,497,IF(C22&lt;=98,496,IF(C22&lt;=108,495,0))))))</f>
        <v>497</v>
      </c>
      <c r="E22" s="43">
        <v>16.7</v>
      </c>
      <c r="F22" s="43">
        <v>0</v>
      </c>
      <c r="G22" s="44">
        <f>SUM(E22:F22)</f>
        <v>16.7</v>
      </c>
      <c r="H22" s="43">
        <v>16.3</v>
      </c>
      <c r="I22" s="43">
        <v>0</v>
      </c>
      <c r="J22" s="44">
        <f>H22+I22</f>
        <v>16.3</v>
      </c>
      <c r="K22" s="34">
        <f>IF(AND(E22=0,H22=0),0,IF(E22=0,D22-J22,IF(H22=0,D22-G22,D22-MIN(G22,J22))))</f>
        <v>480.7</v>
      </c>
    </row>
    <row r="23" spans="1:14" ht="15.6" x14ac:dyDescent="0.3">
      <c r="A23" s="3">
        <v>12</v>
      </c>
      <c r="B23" s="65" t="s">
        <v>90</v>
      </c>
      <c r="C23" s="10">
        <v>90</v>
      </c>
      <c r="D23" s="38">
        <f>IF(C23&lt;62,500,IF(C23&lt;=71,499,IF(C23&lt;=80,498,IF(C23&lt;=89,497,IF(C23&lt;=98,496,IF(C23&lt;=108,495,0))))))</f>
        <v>496</v>
      </c>
      <c r="E23" s="43">
        <v>16.2</v>
      </c>
      <c r="F23" s="43">
        <v>2</v>
      </c>
      <c r="G23" s="44">
        <f>SUM(E23:F23)</f>
        <v>18.2</v>
      </c>
      <c r="H23" s="43">
        <v>15.4</v>
      </c>
      <c r="I23" s="43">
        <v>0</v>
      </c>
      <c r="J23" s="44">
        <f>H23+I23</f>
        <v>15.4</v>
      </c>
      <c r="K23" s="34">
        <f>IF(AND(E23=0,H23=0),0,IF(E23=0,D23-J23,IF(H23=0,D23-G23,D23-MIN(G23,J23))))</f>
        <v>480.6</v>
      </c>
    </row>
    <row r="24" spans="1:14" ht="15.6" x14ac:dyDescent="0.3">
      <c r="A24" s="3">
        <v>13</v>
      </c>
      <c r="B24" s="65" t="s">
        <v>86</v>
      </c>
      <c r="C24" s="10">
        <v>71</v>
      </c>
      <c r="D24" s="38">
        <f>IF(C24&lt;62,500,IF(C24&lt;=71,499,IF(C24&lt;=80,498,IF(C24&lt;=89,497,IF(C24&lt;=98,496,IF(C24&lt;=108,495,0))))))</f>
        <v>499</v>
      </c>
      <c r="E24" s="43">
        <v>19.899999999999999</v>
      </c>
      <c r="F24" s="43">
        <v>0</v>
      </c>
      <c r="G24" s="44">
        <f>SUM(E24:F24)</f>
        <v>19.899999999999999</v>
      </c>
      <c r="H24" s="43">
        <v>19.100000000000001</v>
      </c>
      <c r="I24" s="43">
        <v>0</v>
      </c>
      <c r="J24" s="44">
        <f>H24+I24</f>
        <v>19.100000000000001</v>
      </c>
      <c r="K24" s="34">
        <f>IF(AND(E24=0,H24=0),0,IF(E24=0,D24-J24,IF(H24=0,D24-G24,D24-MIN(G24,J24))))</f>
        <v>479.9</v>
      </c>
    </row>
    <row r="25" spans="1:14" ht="15.6" x14ac:dyDescent="0.3">
      <c r="A25" s="3">
        <v>14</v>
      </c>
      <c r="B25" s="65" t="s">
        <v>84</v>
      </c>
      <c r="C25" s="10">
        <v>84</v>
      </c>
      <c r="D25" s="38">
        <f>IF(C25&lt;62,500,IF(C25&lt;=71,499,IF(C25&lt;=80,498,IF(C25&lt;=89,497,IF(C25&lt;=98,496,IF(C25&lt;=108,495,0))))))</f>
        <v>497</v>
      </c>
      <c r="E25" s="43">
        <v>20.3</v>
      </c>
      <c r="F25" s="43">
        <v>2</v>
      </c>
      <c r="G25" s="44">
        <f>SUM(E25:F25)</f>
        <v>22.3</v>
      </c>
      <c r="H25" s="43">
        <v>17.8</v>
      </c>
      <c r="I25" s="43">
        <v>0</v>
      </c>
      <c r="J25" s="44">
        <f>H25+I25</f>
        <v>17.8</v>
      </c>
      <c r="K25" s="34">
        <f>IF(AND(E25=0,H25=0),0,IF(E25=0,D25-J25,IF(H25=0,D25-G25,D25-MIN(G25,J25))))</f>
        <v>479.2</v>
      </c>
    </row>
    <row r="26" spans="1:14" ht="15.6" x14ac:dyDescent="0.3">
      <c r="A26" s="3">
        <v>15</v>
      </c>
      <c r="B26" s="65" t="s">
        <v>91</v>
      </c>
      <c r="C26" s="10">
        <v>85</v>
      </c>
      <c r="D26" s="38">
        <f>IF(C26&lt;62,500,IF(C26&lt;=71,499,IF(C26&lt;=80,498,IF(C26&lt;=89,497,IF(C26&lt;=98,496,IF(C26&lt;=108,495,0))))))</f>
        <v>497</v>
      </c>
      <c r="E26" s="43">
        <v>16.5</v>
      </c>
      <c r="F26" s="43">
        <v>2</v>
      </c>
      <c r="G26" s="44">
        <f>SUM(E26:F26)</f>
        <v>18.5</v>
      </c>
      <c r="H26" s="43">
        <v>20.3</v>
      </c>
      <c r="I26" s="43">
        <v>10</v>
      </c>
      <c r="J26" s="44">
        <f>H26+I26</f>
        <v>30.3</v>
      </c>
      <c r="K26" s="34">
        <f>IF(AND(E26=0,H26=0),0,IF(E26=0,D26-J26,IF(H26=0,D26-G26,D26-MIN(G26,J26))))</f>
        <v>478.5</v>
      </c>
    </row>
    <row r="27" spans="1:14" ht="15.6" x14ac:dyDescent="0.25">
      <c r="A27" s="3">
        <v>16</v>
      </c>
      <c r="B27" s="10"/>
      <c r="C27" s="10"/>
      <c r="D27" s="38">
        <f t="shared" ref="D12:D36" si="0">IF(C27&lt;62,500,IF(C27&lt;=71,499,IF(C27&lt;=80,498,IF(C27&lt;=89,497,IF(C27&lt;=98,496,IF(C27&lt;=108,495,0))))))</f>
        <v>500</v>
      </c>
      <c r="E27" s="43"/>
      <c r="F27" s="43"/>
      <c r="G27" s="44">
        <f t="shared" ref="G12:G36" si="1">SUM(E27:F27)</f>
        <v>0</v>
      </c>
      <c r="H27" s="43"/>
      <c r="I27" s="43"/>
      <c r="J27" s="44">
        <f t="shared" ref="J12:J36" si="2">H27+I27</f>
        <v>0</v>
      </c>
      <c r="K27" s="34">
        <f t="shared" ref="K14:K36" si="3">IF(AND(E27=0,H27=0),0,IF(E27=0,D27-J27,IF(H27=0,D27-G27,D27-MIN(G27,J27))))</f>
        <v>0</v>
      </c>
    </row>
    <row r="28" spans="1:14" ht="15.6" x14ac:dyDescent="0.25">
      <c r="A28" s="3">
        <v>17</v>
      </c>
      <c r="B28" s="10"/>
      <c r="C28" s="10"/>
      <c r="D28" s="38">
        <f t="shared" si="0"/>
        <v>500</v>
      </c>
      <c r="E28" s="43"/>
      <c r="F28" s="43"/>
      <c r="G28" s="44">
        <f t="shared" si="1"/>
        <v>0</v>
      </c>
      <c r="H28" s="43"/>
      <c r="I28" s="43"/>
      <c r="J28" s="44">
        <f t="shared" si="2"/>
        <v>0</v>
      </c>
      <c r="K28" s="34">
        <f t="shared" si="3"/>
        <v>0</v>
      </c>
    </row>
    <row r="29" spans="1:14" ht="15.6" x14ac:dyDescent="0.25">
      <c r="A29" s="3">
        <v>18</v>
      </c>
      <c r="B29" s="10"/>
      <c r="C29" s="10"/>
      <c r="D29" s="38">
        <f t="shared" si="0"/>
        <v>500</v>
      </c>
      <c r="E29" s="43"/>
      <c r="F29" s="43"/>
      <c r="G29" s="44">
        <f t="shared" si="1"/>
        <v>0</v>
      </c>
      <c r="H29" s="43"/>
      <c r="I29" s="43"/>
      <c r="J29" s="44">
        <f t="shared" si="2"/>
        <v>0</v>
      </c>
      <c r="K29" s="34">
        <f t="shared" si="3"/>
        <v>0</v>
      </c>
    </row>
    <row r="30" spans="1:14" ht="15.6" x14ac:dyDescent="0.25">
      <c r="A30" s="3">
        <v>19</v>
      </c>
      <c r="B30" s="10"/>
      <c r="C30" s="10"/>
      <c r="D30" s="38">
        <f t="shared" si="0"/>
        <v>500</v>
      </c>
      <c r="E30" s="43"/>
      <c r="F30" s="43"/>
      <c r="G30" s="44">
        <f t="shared" si="1"/>
        <v>0</v>
      </c>
      <c r="H30" s="43"/>
      <c r="I30" s="43"/>
      <c r="J30" s="44">
        <f t="shared" si="2"/>
        <v>0</v>
      </c>
      <c r="K30" s="34">
        <f t="shared" si="3"/>
        <v>0</v>
      </c>
    </row>
    <row r="31" spans="1:14" ht="15.6" x14ac:dyDescent="0.25">
      <c r="A31" s="3">
        <v>20</v>
      </c>
      <c r="B31" s="10"/>
      <c r="C31" s="10"/>
      <c r="D31" s="38">
        <f t="shared" si="0"/>
        <v>500</v>
      </c>
      <c r="E31" s="43"/>
      <c r="F31" s="43"/>
      <c r="G31" s="44">
        <f t="shared" si="1"/>
        <v>0</v>
      </c>
      <c r="H31" s="43"/>
      <c r="I31" s="43"/>
      <c r="J31" s="44">
        <f t="shared" si="2"/>
        <v>0</v>
      </c>
      <c r="K31" s="34">
        <f t="shared" si="3"/>
        <v>0</v>
      </c>
    </row>
    <row r="32" spans="1:14" ht="15.6" x14ac:dyDescent="0.25">
      <c r="A32" s="3">
        <v>21</v>
      </c>
      <c r="B32" s="10"/>
      <c r="C32" s="10"/>
      <c r="D32" s="38">
        <f t="shared" si="0"/>
        <v>500</v>
      </c>
      <c r="E32" s="43"/>
      <c r="F32" s="43"/>
      <c r="G32" s="44">
        <f t="shared" si="1"/>
        <v>0</v>
      </c>
      <c r="H32" s="43"/>
      <c r="I32" s="43"/>
      <c r="J32" s="44">
        <f t="shared" si="2"/>
        <v>0</v>
      </c>
      <c r="K32" s="34">
        <f t="shared" si="3"/>
        <v>0</v>
      </c>
    </row>
    <row r="33" spans="1:11" ht="15.6" x14ac:dyDescent="0.25">
      <c r="A33" s="3">
        <v>22</v>
      </c>
      <c r="B33" s="10"/>
      <c r="C33" s="10"/>
      <c r="D33" s="38">
        <f t="shared" si="0"/>
        <v>500</v>
      </c>
      <c r="E33" s="43"/>
      <c r="F33" s="43"/>
      <c r="G33" s="44">
        <f t="shared" si="1"/>
        <v>0</v>
      </c>
      <c r="H33" s="43"/>
      <c r="I33" s="43"/>
      <c r="J33" s="44">
        <f t="shared" si="2"/>
        <v>0</v>
      </c>
      <c r="K33" s="34">
        <f t="shared" si="3"/>
        <v>0</v>
      </c>
    </row>
    <row r="34" spans="1:11" ht="15.6" x14ac:dyDescent="0.25">
      <c r="A34" s="3">
        <v>23</v>
      </c>
      <c r="B34" s="10"/>
      <c r="C34" s="10"/>
      <c r="D34" s="38">
        <f t="shared" si="0"/>
        <v>500</v>
      </c>
      <c r="E34" s="43"/>
      <c r="F34" s="43"/>
      <c r="G34" s="44">
        <f t="shared" si="1"/>
        <v>0</v>
      </c>
      <c r="H34" s="43"/>
      <c r="I34" s="43"/>
      <c r="J34" s="44">
        <f t="shared" si="2"/>
        <v>0</v>
      </c>
      <c r="K34" s="34">
        <f t="shared" si="3"/>
        <v>0</v>
      </c>
    </row>
    <row r="35" spans="1:11" ht="15.6" x14ac:dyDescent="0.25">
      <c r="A35" s="3">
        <v>24</v>
      </c>
      <c r="B35" s="10"/>
      <c r="C35" s="10"/>
      <c r="D35" s="38">
        <f t="shared" si="0"/>
        <v>500</v>
      </c>
      <c r="E35" s="43"/>
      <c r="F35" s="43"/>
      <c r="G35" s="44">
        <f t="shared" si="1"/>
        <v>0</v>
      </c>
      <c r="H35" s="43"/>
      <c r="I35" s="43"/>
      <c r="J35" s="44">
        <f t="shared" si="2"/>
        <v>0</v>
      </c>
      <c r="K35" s="34">
        <f t="shared" si="3"/>
        <v>0</v>
      </c>
    </row>
    <row r="36" spans="1:11" ht="15.6" x14ac:dyDescent="0.25">
      <c r="A36" s="3">
        <v>25</v>
      </c>
      <c r="B36" s="10"/>
      <c r="C36" s="10"/>
      <c r="D36" s="38">
        <f t="shared" si="0"/>
        <v>500</v>
      </c>
      <c r="E36" s="43"/>
      <c r="F36" s="43"/>
      <c r="G36" s="44">
        <f t="shared" si="1"/>
        <v>0</v>
      </c>
      <c r="H36" s="43"/>
      <c r="I36" s="43"/>
      <c r="J36" s="44">
        <f t="shared" si="2"/>
        <v>0</v>
      </c>
      <c r="K36" s="34">
        <f t="shared" si="3"/>
        <v>0</v>
      </c>
    </row>
  </sheetData>
  <sortState xmlns:xlrd2="http://schemas.microsoft.com/office/spreadsheetml/2017/richdata2" ref="B12:K26">
    <sortCondition descending="1" ref="K12:K26"/>
  </sortState>
  <mergeCells count="12">
    <mergeCell ref="K9:K10"/>
    <mergeCell ref="A11:K11"/>
    <mergeCell ref="A3:K3"/>
    <mergeCell ref="A4:K4"/>
    <mergeCell ref="A5:K5"/>
    <mergeCell ref="A7:K7"/>
    <mergeCell ref="A9:A10"/>
    <mergeCell ref="B9:B10"/>
    <mergeCell ref="C9:C10"/>
    <mergeCell ref="D9:D10"/>
    <mergeCell ref="E9:G9"/>
    <mergeCell ref="H9:J9"/>
  </mergeCells>
  <pageMargins left="0.7" right="0.7" top="0.75" bottom="0.75" header="0.3" footer="0.3"/>
  <pageSetup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5BCB-341B-4620-B869-10B47A4E6241}">
  <sheetPr>
    <pageSetUpPr fitToPage="1"/>
  </sheetPr>
  <dimension ref="A3:Q37"/>
  <sheetViews>
    <sheetView topLeftCell="A8" zoomScaleNormal="100" workbookViewId="0">
      <selection activeCell="N23" sqref="N23"/>
    </sheetView>
  </sheetViews>
  <sheetFormatPr defaultRowHeight="13.2" x14ac:dyDescent="0.25"/>
  <cols>
    <col min="2" max="2" width="30.88671875" customWidth="1"/>
    <col min="4" max="4" width="12.6640625" customWidth="1"/>
    <col min="5" max="5" width="11.109375" customWidth="1"/>
    <col min="6" max="6" width="9.6640625" customWidth="1"/>
    <col min="7" max="9" width="11.33203125" customWidth="1"/>
    <col min="11" max="11" width="11.5546875" customWidth="1"/>
    <col min="13" max="13" width="10.6640625" customWidth="1"/>
    <col min="16" max="16" width="12.5546875" customWidth="1"/>
  </cols>
  <sheetData>
    <row r="3" spans="1:17" ht="15.6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7" ht="15.6" x14ac:dyDescent="0.3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7" ht="15.6" x14ac:dyDescent="0.3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7" spans="1:17" ht="17.399999999999999" x14ac:dyDescent="0.3">
      <c r="A7" s="98" t="s">
        <v>23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</row>
    <row r="8" spans="1:17" ht="13.8" thickBot="1" x14ac:dyDescent="0.3">
      <c r="C8" s="12"/>
      <c r="K8" s="12"/>
    </row>
    <row r="9" spans="1:17" ht="16.5" customHeight="1" thickBot="1" x14ac:dyDescent="0.3">
      <c r="A9" s="92" t="s">
        <v>0</v>
      </c>
      <c r="B9" s="94" t="s">
        <v>1</v>
      </c>
      <c r="C9" s="90" t="s">
        <v>13</v>
      </c>
      <c r="D9" s="96" t="s">
        <v>2</v>
      </c>
      <c r="E9" s="84" t="s">
        <v>7</v>
      </c>
      <c r="F9" s="76"/>
      <c r="G9" s="77"/>
      <c r="H9" s="84" t="s">
        <v>8</v>
      </c>
      <c r="I9" s="76"/>
      <c r="J9" s="77"/>
      <c r="K9" s="71" t="s">
        <v>16</v>
      </c>
      <c r="L9" s="75" t="s">
        <v>25</v>
      </c>
      <c r="M9" s="100"/>
      <c r="N9" s="101"/>
      <c r="O9" s="102" t="s">
        <v>12</v>
      </c>
      <c r="P9" s="104" t="s">
        <v>26</v>
      </c>
    </row>
    <row r="10" spans="1:17" ht="45.75" customHeight="1" thickBot="1" x14ac:dyDescent="0.3">
      <c r="A10" s="93"/>
      <c r="B10" s="95"/>
      <c r="C10" s="91"/>
      <c r="D10" s="97"/>
      <c r="E10" s="17" t="s">
        <v>3</v>
      </c>
      <c r="F10" s="18" t="s">
        <v>5</v>
      </c>
      <c r="G10" s="16" t="s">
        <v>4</v>
      </c>
      <c r="H10" s="17" t="s">
        <v>3</v>
      </c>
      <c r="I10" s="18" t="s">
        <v>5</v>
      </c>
      <c r="J10" s="16" t="s">
        <v>4</v>
      </c>
      <c r="K10" s="89"/>
      <c r="L10" s="21" t="s">
        <v>9</v>
      </c>
      <c r="M10" s="22" t="s">
        <v>10</v>
      </c>
      <c r="N10" s="23" t="s">
        <v>11</v>
      </c>
      <c r="O10" s="103"/>
      <c r="P10" s="105"/>
      <c r="Q10" s="20"/>
    </row>
    <row r="11" spans="1:17" ht="21.6" thickBot="1" x14ac:dyDescent="0.3">
      <c r="A11" s="75" t="s">
        <v>24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8"/>
    </row>
    <row r="12" spans="1:17" ht="15.6" x14ac:dyDescent="0.3">
      <c r="A12" s="15">
        <v>1</v>
      </c>
      <c r="B12" s="64" t="s">
        <v>103</v>
      </c>
      <c r="C12" s="39">
        <v>122</v>
      </c>
      <c r="D12" s="39">
        <v>1000</v>
      </c>
      <c r="E12" s="40">
        <v>0</v>
      </c>
      <c r="F12" s="40">
        <v>0</v>
      </c>
      <c r="G12" s="41">
        <f>SUM(E12:F12)</f>
        <v>0</v>
      </c>
      <c r="H12" s="40">
        <v>49.06</v>
      </c>
      <c r="I12" s="40">
        <v>0</v>
      </c>
      <c r="J12" s="41">
        <f>H12+I12</f>
        <v>49.06</v>
      </c>
      <c r="K12" s="42">
        <f>IF(AND(E12=0,H12=0),0,IF(E12=0,D12-J12,IF(H12=0,D12-G12,D12-MIN(G12,J12))))</f>
        <v>950.94</v>
      </c>
      <c r="L12" s="35">
        <f>IF(C12&lt;=103,83,IF(C12&lt;=112,80,IF(C12&lt;=121,77,IF(C12&lt;=130,74,IF(C12&lt;=139,71,IF(C12&lt;=144,68,0))))))</f>
        <v>74</v>
      </c>
      <c r="M12" s="39">
        <v>72.650000000000006</v>
      </c>
      <c r="N12" s="39">
        <v>10</v>
      </c>
      <c r="O12" s="37">
        <f>100+(L12-M12)-N12</f>
        <v>91.35</v>
      </c>
      <c r="P12" s="33">
        <f>K12+O12</f>
        <v>1042.29</v>
      </c>
    </row>
    <row r="13" spans="1:17" ht="15.6" x14ac:dyDescent="0.3">
      <c r="A13" s="3">
        <v>2</v>
      </c>
      <c r="B13" s="65" t="s">
        <v>101</v>
      </c>
      <c r="C13" s="10">
        <v>112</v>
      </c>
      <c r="D13" s="10">
        <v>1000</v>
      </c>
      <c r="E13" s="43">
        <v>60.35</v>
      </c>
      <c r="F13" s="43">
        <v>5</v>
      </c>
      <c r="G13" s="44">
        <f>SUM(E13:F13)</f>
        <v>65.349999999999994</v>
      </c>
      <c r="H13" s="43">
        <v>59.96</v>
      </c>
      <c r="I13" s="43">
        <v>20</v>
      </c>
      <c r="J13" s="44">
        <f>H13+I13</f>
        <v>79.960000000000008</v>
      </c>
      <c r="K13" s="45">
        <f>IF(AND(E13=0,H13=0),0,IF(E13=0,D13-J13,IF(H13=0,D13-G13,D13-MIN(G13,J13))))</f>
        <v>934.65</v>
      </c>
      <c r="L13" s="35">
        <f>IF(C13&lt;=103,83,IF(C13&lt;=112,80,IF(C13&lt;=121,77,IF(C13&lt;=130,74,IF(C13&lt;=139,71,IF(C13&lt;=144,68,0))))))</f>
        <v>80</v>
      </c>
      <c r="M13" s="10">
        <v>88.15</v>
      </c>
      <c r="N13" s="10">
        <v>10</v>
      </c>
      <c r="O13" s="38">
        <f>100+(L13-M13)-N13</f>
        <v>81.849999999999994</v>
      </c>
      <c r="P13" s="34">
        <f>K13+O13</f>
        <v>1016.5</v>
      </c>
    </row>
    <row r="14" spans="1:17" ht="15.6" x14ac:dyDescent="0.3">
      <c r="A14" s="3">
        <v>3</v>
      </c>
      <c r="B14" s="65" t="s">
        <v>105</v>
      </c>
      <c r="C14" s="10">
        <v>119</v>
      </c>
      <c r="D14" s="10">
        <v>1000</v>
      </c>
      <c r="E14" s="43">
        <v>53.93</v>
      </c>
      <c r="F14" s="43">
        <v>20</v>
      </c>
      <c r="G14" s="44">
        <f>SUM(E14:F14)</f>
        <v>73.930000000000007</v>
      </c>
      <c r="H14" s="43">
        <v>57.72</v>
      </c>
      <c r="I14" s="43">
        <v>10</v>
      </c>
      <c r="J14" s="44">
        <f>H14+I14</f>
        <v>67.72</v>
      </c>
      <c r="K14" s="45">
        <f>IF(AND(E14=0,H14=0),0,IF(E14=0,D14-J14,IF(H14=0,D14-G14,D14-MIN(G14,J14))))</f>
        <v>932.28</v>
      </c>
      <c r="L14" s="35">
        <f>IF(C14&lt;=103,83,IF(C14&lt;=112,80,IF(C14&lt;=121,77,IF(C14&lt;=130,74,IF(C14&lt;=139,71,IF(C14&lt;=144,68,0))))))</f>
        <v>77</v>
      </c>
      <c r="M14" s="10">
        <v>84.49</v>
      </c>
      <c r="N14" s="10">
        <v>10</v>
      </c>
      <c r="O14" s="38">
        <f>100+(L14-M14)-N14</f>
        <v>82.51</v>
      </c>
      <c r="P14" s="34">
        <f>K14+O14</f>
        <v>1014.79</v>
      </c>
    </row>
    <row r="15" spans="1:17" ht="15.6" x14ac:dyDescent="0.3">
      <c r="A15" s="3">
        <v>4</v>
      </c>
      <c r="B15" s="65" t="s">
        <v>110</v>
      </c>
      <c r="C15" s="10">
        <v>112</v>
      </c>
      <c r="D15" s="10">
        <v>1000</v>
      </c>
      <c r="E15" s="43">
        <v>56.98</v>
      </c>
      <c r="F15" s="43">
        <v>30</v>
      </c>
      <c r="G15" s="44">
        <f>SUM(E15:F15)</f>
        <v>86.97999999999999</v>
      </c>
      <c r="H15" s="43">
        <v>55.29</v>
      </c>
      <c r="I15" s="43">
        <v>10</v>
      </c>
      <c r="J15" s="44">
        <f>H15+I15</f>
        <v>65.289999999999992</v>
      </c>
      <c r="K15" s="45">
        <f>IF(AND(E15=0,H15=0),0,IF(E15=0,D15-J15,IF(H15=0,D15-G15,D15-MIN(G15,J15))))</f>
        <v>934.71</v>
      </c>
      <c r="L15" s="35">
        <f>IF(C15&lt;=103,83,IF(C15&lt;=112,80,IF(C15&lt;=121,77,IF(C15&lt;=130,74,IF(C15&lt;=139,71,IF(C15&lt;=144,68,0))))))</f>
        <v>80</v>
      </c>
      <c r="M15" s="10">
        <v>95.63</v>
      </c>
      <c r="N15" s="10">
        <v>10</v>
      </c>
      <c r="O15" s="38">
        <f>100+(L15-M15)-N15</f>
        <v>74.37</v>
      </c>
      <c r="P15" s="34">
        <f>K15+O15</f>
        <v>1009.08</v>
      </c>
    </row>
    <row r="16" spans="1:17" ht="15.6" x14ac:dyDescent="0.3">
      <c r="A16" s="3">
        <v>5</v>
      </c>
      <c r="B16" s="65" t="s">
        <v>107</v>
      </c>
      <c r="C16" s="10">
        <v>119</v>
      </c>
      <c r="D16" s="10">
        <v>1000</v>
      </c>
      <c r="E16" s="43">
        <v>95.85</v>
      </c>
      <c r="F16" s="43">
        <v>10</v>
      </c>
      <c r="G16" s="44">
        <f>SUM(E16:F16)</f>
        <v>105.85</v>
      </c>
      <c r="H16" s="43">
        <v>77.760000000000005</v>
      </c>
      <c r="I16" s="43">
        <v>10</v>
      </c>
      <c r="J16" s="44">
        <f>H16+I16</f>
        <v>87.76</v>
      </c>
      <c r="K16" s="45">
        <f>IF(AND(E16=0,H16=0),0,IF(E16=0,D16-J16,IF(H16=0,D16-G16,D16-MIN(G16,J16))))</f>
        <v>912.24</v>
      </c>
      <c r="L16" s="35">
        <f>IF(C16&lt;=103,83,IF(C16&lt;=112,80,IF(C16&lt;=121,77,IF(C16&lt;=130,74,IF(C16&lt;=139,71,IF(C16&lt;=144,68,0))))))</f>
        <v>77</v>
      </c>
      <c r="M16" s="10">
        <v>89.58</v>
      </c>
      <c r="N16" s="10">
        <v>0</v>
      </c>
      <c r="O16" s="38">
        <f>100+(L16-M16)-N16</f>
        <v>87.42</v>
      </c>
      <c r="P16" s="34">
        <f>K16+O16</f>
        <v>999.66</v>
      </c>
    </row>
    <row r="17" spans="1:16" ht="15.6" x14ac:dyDescent="0.3">
      <c r="A17" s="3">
        <v>6</v>
      </c>
      <c r="B17" s="65" t="s">
        <v>102</v>
      </c>
      <c r="C17" s="10">
        <v>120</v>
      </c>
      <c r="D17" s="10">
        <v>1000</v>
      </c>
      <c r="E17" s="43">
        <v>62.58</v>
      </c>
      <c r="F17" s="43">
        <v>10</v>
      </c>
      <c r="G17" s="44">
        <f>SUM(E17:F17)</f>
        <v>72.58</v>
      </c>
      <c r="H17" s="43">
        <v>72.5</v>
      </c>
      <c r="I17" s="43">
        <v>20</v>
      </c>
      <c r="J17" s="44">
        <f>H17+I17</f>
        <v>92.5</v>
      </c>
      <c r="K17" s="45">
        <f>IF(AND(E17=0,H17=0),0,IF(E17=0,D17-J17,IF(H17=0,D17-G17,D17-MIN(G17,J17))))</f>
        <v>927.42</v>
      </c>
      <c r="L17" s="35">
        <f>IF(C17&lt;=103,83,IF(C17&lt;=112,80,IF(C17&lt;=121,77,IF(C17&lt;=130,74,IF(C17&lt;=139,71,IF(C17&lt;=144,68,0))))))</f>
        <v>77</v>
      </c>
      <c r="M17" s="10">
        <v>94.97</v>
      </c>
      <c r="N17" s="10">
        <v>10</v>
      </c>
      <c r="O17" s="38">
        <f>100+(L17-M17)-N17</f>
        <v>72.03</v>
      </c>
      <c r="P17" s="34">
        <f>K17+O17</f>
        <v>999.44999999999993</v>
      </c>
    </row>
    <row r="18" spans="1:16" ht="15.6" x14ac:dyDescent="0.3">
      <c r="A18" s="3">
        <v>7</v>
      </c>
      <c r="B18" s="65" t="s">
        <v>99</v>
      </c>
      <c r="C18" s="10">
        <v>109</v>
      </c>
      <c r="D18" s="10">
        <v>1000</v>
      </c>
      <c r="E18" s="43">
        <v>75.05</v>
      </c>
      <c r="F18" s="43">
        <v>40</v>
      </c>
      <c r="G18" s="44">
        <f>SUM(E18:F18)</f>
        <v>115.05</v>
      </c>
      <c r="H18" s="43">
        <v>76.86</v>
      </c>
      <c r="I18" s="43">
        <v>0</v>
      </c>
      <c r="J18" s="44">
        <f>H18+I18</f>
        <v>76.86</v>
      </c>
      <c r="K18" s="45">
        <f>IF(AND(E18=0,H18=0),0,IF(E18=0,D18-J18,IF(H18=0,D18-G18,D18-MIN(G18,J18))))</f>
        <v>923.14</v>
      </c>
      <c r="L18" s="35">
        <f>IF(C18&lt;=103,83,IF(C18&lt;=112,80,IF(C18&lt;=121,77,IF(C18&lt;=130,74,IF(C18&lt;=139,71,IF(C18&lt;=144,68,0))))))</f>
        <v>80</v>
      </c>
      <c r="M18" s="10">
        <v>106.24</v>
      </c>
      <c r="N18" s="10">
        <v>0</v>
      </c>
      <c r="O18" s="38">
        <f>100+(L18-M18)-N18</f>
        <v>73.760000000000005</v>
      </c>
      <c r="P18" s="34">
        <f>K18+O18</f>
        <v>996.9</v>
      </c>
    </row>
    <row r="19" spans="1:16" ht="15.6" x14ac:dyDescent="0.3">
      <c r="A19" s="3">
        <v>8</v>
      </c>
      <c r="B19" s="65" t="s">
        <v>108</v>
      </c>
      <c r="C19" s="10">
        <v>124</v>
      </c>
      <c r="D19" s="10">
        <v>1000</v>
      </c>
      <c r="E19" s="43">
        <v>62.21</v>
      </c>
      <c r="F19" s="43">
        <v>45</v>
      </c>
      <c r="G19" s="44">
        <f>SUM(E19:F19)</f>
        <v>107.21000000000001</v>
      </c>
      <c r="H19" s="43">
        <v>54.79</v>
      </c>
      <c r="I19" s="43">
        <v>10</v>
      </c>
      <c r="J19" s="44">
        <f>H19+I19</f>
        <v>64.789999999999992</v>
      </c>
      <c r="K19" s="45">
        <f>IF(AND(E19=0,H19=0),0,IF(E19=0,D19-J19,IF(H19=0,D19-G19,D19-MIN(G19,J19))))</f>
        <v>935.21</v>
      </c>
      <c r="L19" s="35">
        <f>IF(C19&lt;=103,83,IF(C19&lt;=112,80,IF(C19&lt;=121,77,IF(C19&lt;=130,74,IF(C19&lt;=139,71,IF(C19&lt;=144,68,0))))))</f>
        <v>74</v>
      </c>
      <c r="M19" s="10">
        <v>97.47</v>
      </c>
      <c r="N19" s="10">
        <v>20</v>
      </c>
      <c r="O19" s="38">
        <f>100+(L19-M19)-N19</f>
        <v>56.53</v>
      </c>
      <c r="P19" s="34">
        <f>K19+O19</f>
        <v>991.74</v>
      </c>
    </row>
    <row r="20" spans="1:16" ht="15.6" x14ac:dyDescent="0.3">
      <c r="A20" s="3">
        <v>9</v>
      </c>
      <c r="B20" s="65" t="s">
        <v>98</v>
      </c>
      <c r="C20" s="10">
        <v>120</v>
      </c>
      <c r="D20" s="10">
        <v>1000</v>
      </c>
      <c r="E20" s="43">
        <v>69.87</v>
      </c>
      <c r="F20" s="43">
        <v>70</v>
      </c>
      <c r="G20" s="44">
        <f>SUM(E20:F20)</f>
        <v>139.87</v>
      </c>
      <c r="H20" s="43">
        <v>74.69</v>
      </c>
      <c r="I20" s="43">
        <v>35</v>
      </c>
      <c r="J20" s="44">
        <f>H20+I20</f>
        <v>109.69</v>
      </c>
      <c r="K20" s="45">
        <f>IF(AND(E20=0,H20=0),0,IF(E20=0,D20-J20,IF(H20=0,D20-G20,D20-MIN(G20,J20))))</f>
        <v>890.31</v>
      </c>
      <c r="L20" s="35">
        <f>IF(C20&lt;=103,83,IF(C20&lt;=112,80,IF(C20&lt;=121,77,IF(C20&lt;=130,74,IF(C20&lt;=139,71,IF(C20&lt;=144,68,0))))))</f>
        <v>77</v>
      </c>
      <c r="M20" s="10">
        <v>93.15</v>
      </c>
      <c r="N20" s="10">
        <v>0</v>
      </c>
      <c r="O20" s="38">
        <f>100+(L20-M20)-N20</f>
        <v>83.85</v>
      </c>
      <c r="P20" s="34">
        <f>K20+O20</f>
        <v>974.16</v>
      </c>
    </row>
    <row r="21" spans="1:16" ht="15.6" x14ac:dyDescent="0.3">
      <c r="A21" s="3">
        <v>10</v>
      </c>
      <c r="B21" s="65" t="s">
        <v>100</v>
      </c>
      <c r="C21" s="10">
        <v>121</v>
      </c>
      <c r="D21" s="10">
        <v>1000</v>
      </c>
      <c r="E21" s="43">
        <v>69.61</v>
      </c>
      <c r="F21" s="43">
        <v>60</v>
      </c>
      <c r="G21" s="44">
        <f>SUM(E21:F21)</f>
        <v>129.61000000000001</v>
      </c>
      <c r="H21" s="43">
        <v>81.47</v>
      </c>
      <c r="I21" s="43">
        <v>30</v>
      </c>
      <c r="J21" s="44">
        <f>H21+I21</f>
        <v>111.47</v>
      </c>
      <c r="K21" s="45">
        <f>IF(AND(E21=0,H21=0),0,IF(E21=0,D21-J21,IF(H21=0,D21-G21,D21-MIN(G21,J21))))</f>
        <v>888.53</v>
      </c>
      <c r="L21" s="35">
        <f>IF(C21&lt;=103,83,IF(C21&lt;=112,80,IF(C21&lt;=121,77,IF(C21&lt;=130,74,IF(C21&lt;=139,71,IF(C21&lt;=144,68,0))))))</f>
        <v>77</v>
      </c>
      <c r="M21" s="10">
        <v>82.63</v>
      </c>
      <c r="N21" s="10">
        <v>10</v>
      </c>
      <c r="O21" s="38">
        <f>100+(L21-M21)-N21</f>
        <v>84.37</v>
      </c>
      <c r="P21" s="34">
        <f>K21+O21</f>
        <v>972.9</v>
      </c>
    </row>
    <row r="22" spans="1:16" ht="15.6" x14ac:dyDescent="0.3">
      <c r="A22" s="3">
        <v>11</v>
      </c>
      <c r="B22" s="65" t="s">
        <v>97</v>
      </c>
      <c r="C22" s="10">
        <v>112</v>
      </c>
      <c r="D22" s="10">
        <v>1000</v>
      </c>
      <c r="E22" s="43">
        <v>77.44</v>
      </c>
      <c r="F22" s="43">
        <v>40</v>
      </c>
      <c r="G22" s="44">
        <f>SUM(E22:F22)</f>
        <v>117.44</v>
      </c>
      <c r="H22" s="43">
        <v>82.11</v>
      </c>
      <c r="I22" s="43">
        <v>40</v>
      </c>
      <c r="J22" s="44">
        <f>H22+I22</f>
        <v>122.11</v>
      </c>
      <c r="K22" s="45">
        <f>IF(AND(E22=0,H22=0),0,IF(E22=0,D22-J22,IF(H22=0,D22-G22,D22-MIN(G22,J22))))</f>
        <v>882.56</v>
      </c>
      <c r="L22" s="35">
        <f>IF(C22&lt;=103,83,IF(C22&lt;=112,80,IF(C22&lt;=121,77,IF(C22&lt;=130,74,IF(C22&lt;=139,71,IF(C22&lt;=144,68,0))))))</f>
        <v>80</v>
      </c>
      <c r="M22" s="10">
        <v>100.4</v>
      </c>
      <c r="N22" s="10">
        <v>0</v>
      </c>
      <c r="O22" s="38">
        <f>100+(L22-M22)-N22</f>
        <v>79.599999999999994</v>
      </c>
      <c r="P22" s="34">
        <f>K22+O22</f>
        <v>962.16</v>
      </c>
    </row>
    <row r="23" spans="1:16" ht="15.6" x14ac:dyDescent="0.3">
      <c r="A23" s="3">
        <v>12</v>
      </c>
      <c r="B23" s="65" t="s">
        <v>95</v>
      </c>
      <c r="C23" s="10">
        <v>127</v>
      </c>
      <c r="D23" s="10">
        <v>1000</v>
      </c>
      <c r="E23" s="43">
        <v>80.819999999999993</v>
      </c>
      <c r="F23" s="43">
        <v>20</v>
      </c>
      <c r="G23" s="44">
        <f>SUM(E23:F23)</f>
        <v>100.82</v>
      </c>
      <c r="H23" s="43">
        <v>0</v>
      </c>
      <c r="I23" s="43">
        <v>0</v>
      </c>
      <c r="J23" s="44">
        <f>H23+I23</f>
        <v>0</v>
      </c>
      <c r="K23" s="45">
        <f>IF(AND(E23=0,H23=0),0,IF(E23=0,D23-J23,IF(H23=0,D23-G23,D23-MIN(G23,J23))))</f>
        <v>899.18000000000006</v>
      </c>
      <c r="L23" s="35">
        <f>IF(C23&lt;=103,83,IF(C23&lt;=112,80,IF(C23&lt;=121,77,IF(C23&lt;=130,74,IF(C23&lt;=139,71,IF(C23&lt;=144,68,0))))))</f>
        <v>74</v>
      </c>
      <c r="M23" s="10">
        <v>102.76</v>
      </c>
      <c r="N23" s="10">
        <v>10</v>
      </c>
      <c r="O23" s="38">
        <f>100+(L23-M23)-N23</f>
        <v>61.239999999999995</v>
      </c>
      <c r="P23" s="34">
        <f>K23+O23</f>
        <v>960.42000000000007</v>
      </c>
    </row>
    <row r="24" spans="1:16" ht="15.6" x14ac:dyDescent="0.3">
      <c r="A24" s="3">
        <v>13</v>
      </c>
      <c r="B24" s="65" t="s">
        <v>96</v>
      </c>
      <c r="C24" s="10">
        <v>117</v>
      </c>
      <c r="D24" s="10">
        <v>1000</v>
      </c>
      <c r="E24" s="43">
        <v>87.16</v>
      </c>
      <c r="F24" s="43">
        <v>40</v>
      </c>
      <c r="G24" s="44">
        <f>SUM(E24:F24)</f>
        <v>127.16</v>
      </c>
      <c r="H24" s="43">
        <v>81.349999999999994</v>
      </c>
      <c r="I24" s="43">
        <v>40</v>
      </c>
      <c r="J24" s="44">
        <f>H24+I24</f>
        <v>121.35</v>
      </c>
      <c r="K24" s="45">
        <f>IF(AND(E24=0,H24=0),0,IF(E24=0,D24-J24,IF(H24=0,D24-G24,D24-MIN(G24,J24))))</f>
        <v>878.65</v>
      </c>
      <c r="L24" s="35">
        <f>IF(C24&lt;=103,83,IF(C24&lt;=112,80,IF(C24&lt;=121,77,IF(C24&lt;=130,74,IF(C24&lt;=139,71,IF(C24&lt;=144,68,0))))))</f>
        <v>77</v>
      </c>
      <c r="M24" s="10">
        <v>99.44</v>
      </c>
      <c r="N24" s="10">
        <v>0</v>
      </c>
      <c r="O24" s="38">
        <f>100+(L24-M24)-N24</f>
        <v>77.56</v>
      </c>
      <c r="P24" s="34">
        <f>K24+O24</f>
        <v>956.21</v>
      </c>
    </row>
    <row r="25" spans="1:16" ht="15.6" x14ac:dyDescent="0.3">
      <c r="A25" s="3">
        <v>14</v>
      </c>
      <c r="B25" s="65" t="s">
        <v>106</v>
      </c>
      <c r="C25" s="10">
        <v>122</v>
      </c>
      <c r="D25" s="10">
        <v>1000</v>
      </c>
      <c r="E25" s="43">
        <v>99.09</v>
      </c>
      <c r="F25" s="43">
        <v>55</v>
      </c>
      <c r="G25" s="44">
        <f>SUM(E25:F25)</f>
        <v>154.09</v>
      </c>
      <c r="H25" s="43">
        <v>88.25</v>
      </c>
      <c r="I25" s="43">
        <v>70</v>
      </c>
      <c r="J25" s="44">
        <f>H25+I25</f>
        <v>158.25</v>
      </c>
      <c r="K25" s="45">
        <f>IF(AND(E25=0,H25=0),0,IF(E25=0,D25-J25,IF(H25=0,D25-G25,D25-MIN(G25,J25))))</f>
        <v>845.91</v>
      </c>
      <c r="L25" s="35">
        <f>IF(C25&lt;=103,83,IF(C25&lt;=112,80,IF(C25&lt;=121,77,IF(C25&lt;=130,74,IF(C25&lt;=139,71,IF(C25&lt;=144,68,0))))))</f>
        <v>74</v>
      </c>
      <c r="M25" s="10">
        <v>102.86</v>
      </c>
      <c r="N25" s="10">
        <v>0</v>
      </c>
      <c r="O25" s="38">
        <f>100+(L25-M25)-N25</f>
        <v>71.14</v>
      </c>
      <c r="P25" s="34">
        <f>K25+O25</f>
        <v>917.05</v>
      </c>
    </row>
    <row r="26" spans="1:16" ht="15.6" x14ac:dyDescent="0.3">
      <c r="A26" s="3">
        <v>15</v>
      </c>
      <c r="B26" s="65" t="s">
        <v>104</v>
      </c>
      <c r="C26" s="10">
        <v>122</v>
      </c>
      <c r="D26" s="10">
        <v>1000</v>
      </c>
      <c r="E26" s="43">
        <v>66.510000000000005</v>
      </c>
      <c r="F26" s="43">
        <v>70</v>
      </c>
      <c r="G26" s="44">
        <f>SUM(E26:F26)</f>
        <v>136.51</v>
      </c>
      <c r="H26" s="43">
        <v>74.239999999999995</v>
      </c>
      <c r="I26" s="43">
        <v>60</v>
      </c>
      <c r="J26" s="44">
        <f>H26+I26</f>
        <v>134.24</v>
      </c>
      <c r="K26" s="45">
        <f>IF(AND(E26=0,H26=0),0,IF(E26=0,D26-J26,IF(H26=0,D26-G26,D26-MIN(G26,J26))))</f>
        <v>865.76</v>
      </c>
      <c r="L26" s="35">
        <f>IF(C26&lt;=103,83,IF(C26&lt;=112,80,IF(C26&lt;=121,77,IF(C26&lt;=130,74,IF(C26&lt;=139,71,IF(C26&lt;=144,68,0))))))</f>
        <v>74</v>
      </c>
      <c r="M26" s="10">
        <v>118.28</v>
      </c>
      <c r="N26" s="10">
        <v>30</v>
      </c>
      <c r="O26" s="38">
        <f>100+(L26-M26)-N26</f>
        <v>25.72</v>
      </c>
      <c r="P26" s="34">
        <f>K26+O26</f>
        <v>891.48</v>
      </c>
    </row>
    <row r="27" spans="1:16" ht="15.6" x14ac:dyDescent="0.3">
      <c r="A27" s="3">
        <v>16</v>
      </c>
      <c r="B27" s="132" t="s">
        <v>109</v>
      </c>
      <c r="C27" s="127"/>
      <c r="D27" s="127">
        <v>1000</v>
      </c>
      <c r="E27" s="129"/>
      <c r="F27" s="129"/>
      <c r="G27" s="130">
        <f>SUM(E27:F27)</f>
        <v>0</v>
      </c>
      <c r="H27" s="129"/>
      <c r="I27" s="129"/>
      <c r="J27" s="130">
        <f>H27+I27</f>
        <v>0</v>
      </c>
      <c r="K27" s="133">
        <f>IF(AND(E27=0,H27=0),0,IF(E27=0,D27-J27,IF(H27=0,D27-G27,D27-MIN(G27,J27))))</f>
        <v>0</v>
      </c>
      <c r="L27" s="134">
        <f>IF(C27&lt;=103,83,IF(C27&lt;=112,80,IF(C27&lt;=121,77,IF(C27&lt;=130,74,IF(C27&lt;=139,71,IF(C27&lt;=144,68,0))))))</f>
        <v>83</v>
      </c>
      <c r="M27" s="127"/>
      <c r="N27" s="127"/>
      <c r="O27" s="128">
        <f>100+(L27-M27)-N27</f>
        <v>183</v>
      </c>
      <c r="P27" s="131">
        <f>K27+O27</f>
        <v>183</v>
      </c>
    </row>
    <row r="28" spans="1:16" ht="15.6" x14ac:dyDescent="0.25">
      <c r="A28" s="3">
        <v>17</v>
      </c>
      <c r="B28" s="10"/>
      <c r="C28" s="10"/>
      <c r="D28" s="10">
        <v>1000</v>
      </c>
      <c r="E28" s="43"/>
      <c r="F28" s="43"/>
      <c r="G28" s="44">
        <f t="shared" ref="G12:G36" si="0">SUM(E28:F28)</f>
        <v>0</v>
      </c>
      <c r="H28" s="43"/>
      <c r="I28" s="43"/>
      <c r="J28" s="44">
        <f t="shared" ref="J12:J36" si="1">H28+I28</f>
        <v>0</v>
      </c>
      <c r="K28" s="45">
        <f t="shared" ref="K14:K29" si="2">IF(AND(E28=0,H28=0),0,IF(E28=0,D28-J28,IF(H28=0,D28-G28,D28-MIN(G28,J28))))</f>
        <v>0</v>
      </c>
      <c r="L28" s="35">
        <f t="shared" ref="L13:L36" si="3">IF(C28&lt;=103,83,IF(C28&lt;=112,80,IF(C28&lt;=121,77,IF(C28&lt;=130,74,IF(C28&lt;=139,71,IF(C28&lt;=144,68,0))))))</f>
        <v>83</v>
      </c>
      <c r="M28" s="10"/>
      <c r="N28" s="10"/>
      <c r="O28" s="38">
        <f t="shared" ref="O17:O36" si="4">100+(L28-M28)-N28</f>
        <v>183</v>
      </c>
      <c r="P28" s="34">
        <f t="shared" ref="P17:P36" si="5">K28+O28</f>
        <v>183</v>
      </c>
    </row>
    <row r="29" spans="1:16" ht="15.6" x14ac:dyDescent="0.25">
      <c r="A29" s="3">
        <v>18</v>
      </c>
      <c r="B29" s="10"/>
      <c r="C29" s="10"/>
      <c r="D29" s="10">
        <v>1000</v>
      </c>
      <c r="E29" s="43"/>
      <c r="F29" s="43"/>
      <c r="G29" s="44">
        <f t="shared" si="0"/>
        <v>0</v>
      </c>
      <c r="H29" s="43"/>
      <c r="I29" s="43"/>
      <c r="J29" s="44">
        <f t="shared" si="1"/>
        <v>0</v>
      </c>
      <c r="K29" s="45">
        <f t="shared" si="2"/>
        <v>0</v>
      </c>
      <c r="L29" s="35">
        <f t="shared" si="3"/>
        <v>83</v>
      </c>
      <c r="M29" s="10"/>
      <c r="N29" s="10"/>
      <c r="O29" s="38">
        <f t="shared" si="4"/>
        <v>183</v>
      </c>
      <c r="P29" s="34">
        <f t="shared" si="5"/>
        <v>183</v>
      </c>
    </row>
    <row r="30" spans="1:16" ht="15.6" x14ac:dyDescent="0.25">
      <c r="A30" s="3">
        <v>19</v>
      </c>
      <c r="B30" s="10"/>
      <c r="C30" s="10"/>
      <c r="D30" s="10">
        <v>1000</v>
      </c>
      <c r="E30" s="43"/>
      <c r="F30" s="43"/>
      <c r="G30" s="44">
        <f t="shared" si="0"/>
        <v>0</v>
      </c>
      <c r="H30" s="43"/>
      <c r="I30" s="43"/>
      <c r="J30" s="44">
        <f t="shared" si="1"/>
        <v>0</v>
      </c>
      <c r="K30" s="45">
        <f>IF(AND(E30=0,H30=0),0,IF(G30&lt;J30,D30-G30,D30-J30))</f>
        <v>0</v>
      </c>
      <c r="L30" s="35">
        <f t="shared" si="3"/>
        <v>83</v>
      </c>
      <c r="M30" s="10"/>
      <c r="N30" s="10"/>
      <c r="O30" s="38">
        <f t="shared" si="4"/>
        <v>183</v>
      </c>
      <c r="P30" s="34">
        <f t="shared" si="5"/>
        <v>183</v>
      </c>
    </row>
    <row r="31" spans="1:16" ht="15.6" x14ac:dyDescent="0.25">
      <c r="A31" s="3">
        <v>20</v>
      </c>
      <c r="B31" s="10"/>
      <c r="C31" s="10"/>
      <c r="D31" s="10">
        <v>1000</v>
      </c>
      <c r="E31" s="43"/>
      <c r="F31" s="43"/>
      <c r="G31" s="44">
        <f t="shared" si="0"/>
        <v>0</v>
      </c>
      <c r="H31" s="43"/>
      <c r="I31" s="43"/>
      <c r="J31" s="44">
        <f t="shared" si="1"/>
        <v>0</v>
      </c>
      <c r="K31" s="45">
        <f>IF(AND(E31=0,H31=0),0,IF(E31=0,D31-J31,IF(H31=0,D31-G31,D31-MIN(G31,J31))))</f>
        <v>0</v>
      </c>
      <c r="L31" s="35">
        <f t="shared" si="3"/>
        <v>83</v>
      </c>
      <c r="M31" s="10"/>
      <c r="N31" s="10"/>
      <c r="O31" s="38">
        <f t="shared" si="4"/>
        <v>183</v>
      </c>
      <c r="P31" s="34">
        <f t="shared" si="5"/>
        <v>183</v>
      </c>
    </row>
    <row r="32" spans="1:16" ht="15.6" x14ac:dyDescent="0.25">
      <c r="A32" s="3">
        <v>21</v>
      </c>
      <c r="B32" s="10"/>
      <c r="C32" s="10"/>
      <c r="D32" s="10">
        <v>1000</v>
      </c>
      <c r="E32" s="43"/>
      <c r="F32" s="43"/>
      <c r="G32" s="44">
        <f t="shared" si="0"/>
        <v>0</v>
      </c>
      <c r="H32" s="43"/>
      <c r="I32" s="43"/>
      <c r="J32" s="44">
        <f t="shared" si="1"/>
        <v>0</v>
      </c>
      <c r="K32" s="45">
        <f>IF(AND(E32=0,H32=0),0,IF(E32=0,D32-J32,IF(H32=0,D32-G32,D32-MIN(G32,J32))))</f>
        <v>0</v>
      </c>
      <c r="L32" s="35">
        <f t="shared" si="3"/>
        <v>83</v>
      </c>
      <c r="M32" s="10"/>
      <c r="N32" s="10"/>
      <c r="O32" s="38">
        <f t="shared" si="4"/>
        <v>183</v>
      </c>
      <c r="P32" s="34">
        <f t="shared" si="5"/>
        <v>183</v>
      </c>
    </row>
    <row r="33" spans="1:16" ht="15.6" x14ac:dyDescent="0.25">
      <c r="A33" s="3">
        <v>22</v>
      </c>
      <c r="B33" s="10"/>
      <c r="C33" s="10"/>
      <c r="D33" s="10">
        <v>1000</v>
      </c>
      <c r="E33" s="43"/>
      <c r="F33" s="43"/>
      <c r="G33" s="44">
        <f t="shared" si="0"/>
        <v>0</v>
      </c>
      <c r="H33" s="43"/>
      <c r="I33" s="43"/>
      <c r="J33" s="44">
        <f t="shared" si="1"/>
        <v>0</v>
      </c>
      <c r="K33" s="45">
        <f>IF(AND(E33=0,H33=0),0,IF(E33=0,D33-J33,IF(H33=0,D33-G33,D33-MIN(G33,J33))))</f>
        <v>0</v>
      </c>
      <c r="L33" s="35">
        <f t="shared" si="3"/>
        <v>83</v>
      </c>
      <c r="M33" s="10"/>
      <c r="N33" s="10"/>
      <c r="O33" s="38">
        <f t="shared" si="4"/>
        <v>183</v>
      </c>
      <c r="P33" s="34">
        <f t="shared" si="5"/>
        <v>183</v>
      </c>
    </row>
    <row r="34" spans="1:16" ht="15.6" x14ac:dyDescent="0.25">
      <c r="A34" s="3">
        <v>23</v>
      </c>
      <c r="B34" s="10"/>
      <c r="C34" s="10"/>
      <c r="D34" s="10">
        <v>1000</v>
      </c>
      <c r="E34" s="43"/>
      <c r="F34" s="43"/>
      <c r="G34" s="44">
        <f t="shared" si="0"/>
        <v>0</v>
      </c>
      <c r="H34" s="43"/>
      <c r="I34" s="43"/>
      <c r="J34" s="44">
        <f t="shared" si="1"/>
        <v>0</v>
      </c>
      <c r="K34" s="45">
        <f t="shared" ref="K34:K36" si="6">IF(AND(E34=0,H34=0),0,IF(E34=0,D34-J34,IF(H34=0,D34-G34,D34-MIN(G34,J34))))</f>
        <v>0</v>
      </c>
      <c r="L34" s="35">
        <f t="shared" si="3"/>
        <v>83</v>
      </c>
      <c r="M34" s="10"/>
      <c r="N34" s="10"/>
      <c r="O34" s="38">
        <f t="shared" si="4"/>
        <v>183</v>
      </c>
      <c r="P34" s="34">
        <f t="shared" si="5"/>
        <v>183</v>
      </c>
    </row>
    <row r="35" spans="1:16" ht="15.6" x14ac:dyDescent="0.25">
      <c r="A35" s="3">
        <v>24</v>
      </c>
      <c r="B35" s="10"/>
      <c r="C35" s="10"/>
      <c r="D35" s="10">
        <v>1000</v>
      </c>
      <c r="E35" s="43"/>
      <c r="F35" s="43"/>
      <c r="G35" s="44">
        <f t="shared" si="0"/>
        <v>0</v>
      </c>
      <c r="H35" s="43"/>
      <c r="I35" s="43"/>
      <c r="J35" s="44">
        <f t="shared" si="1"/>
        <v>0</v>
      </c>
      <c r="K35" s="45">
        <f t="shared" si="6"/>
        <v>0</v>
      </c>
      <c r="L35" s="35">
        <f t="shared" si="3"/>
        <v>83</v>
      </c>
      <c r="M35" s="10"/>
      <c r="N35" s="10"/>
      <c r="O35" s="38">
        <f t="shared" si="4"/>
        <v>183</v>
      </c>
      <c r="P35" s="34">
        <f t="shared" si="5"/>
        <v>183</v>
      </c>
    </row>
    <row r="36" spans="1:16" ht="15.6" x14ac:dyDescent="0.25">
      <c r="A36" s="3">
        <v>25</v>
      </c>
      <c r="B36" s="10"/>
      <c r="C36" s="10"/>
      <c r="D36" s="10">
        <v>1000</v>
      </c>
      <c r="E36" s="43"/>
      <c r="F36" s="43"/>
      <c r="G36" s="44">
        <f t="shared" si="0"/>
        <v>0</v>
      </c>
      <c r="H36" s="43"/>
      <c r="I36" s="43"/>
      <c r="J36" s="44">
        <f t="shared" si="1"/>
        <v>0</v>
      </c>
      <c r="K36" s="45">
        <f t="shared" si="6"/>
        <v>0</v>
      </c>
      <c r="L36" s="35">
        <f t="shared" si="3"/>
        <v>83</v>
      </c>
      <c r="M36" s="10"/>
      <c r="N36" s="10"/>
      <c r="O36" s="38">
        <f t="shared" si="4"/>
        <v>183</v>
      </c>
      <c r="P36" s="34">
        <f t="shared" si="5"/>
        <v>183</v>
      </c>
    </row>
    <row r="37" spans="1:16" x14ac:dyDescent="0.25">
      <c r="L37" s="11"/>
      <c r="M37" s="11"/>
      <c r="N37" s="11"/>
      <c r="O37" s="11"/>
      <c r="P37" s="11"/>
    </row>
  </sheetData>
  <sortState xmlns:xlrd2="http://schemas.microsoft.com/office/spreadsheetml/2017/richdata2" ref="B12:P27">
    <sortCondition descending="1" ref="P12:P27"/>
  </sortState>
  <mergeCells count="15">
    <mergeCell ref="A11:P11"/>
    <mergeCell ref="A3:P3"/>
    <mergeCell ref="A4:P4"/>
    <mergeCell ref="A5:P5"/>
    <mergeCell ref="K9:K10"/>
    <mergeCell ref="C9:C10"/>
    <mergeCell ref="E9:G9"/>
    <mergeCell ref="H9:J9"/>
    <mergeCell ref="A9:A10"/>
    <mergeCell ref="B9:B10"/>
    <mergeCell ref="D9:D10"/>
    <mergeCell ref="A7:P7"/>
    <mergeCell ref="L9:N9"/>
    <mergeCell ref="O9:O10"/>
    <mergeCell ref="P9:P10"/>
  </mergeCells>
  <pageMargins left="0.7" right="0.7" top="0.75" bottom="0.75" header="0.3" footer="0.3"/>
  <pageSetup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BBA2-E3D3-4E42-9772-9B55B87BBFDD}">
  <sheetPr>
    <pageSetUpPr fitToPage="1"/>
  </sheetPr>
  <dimension ref="A1:R36"/>
  <sheetViews>
    <sheetView topLeftCell="A3" workbookViewId="0">
      <selection activeCell="P17" sqref="P17"/>
    </sheetView>
  </sheetViews>
  <sheetFormatPr defaultRowHeight="13.2" x14ac:dyDescent="0.25"/>
  <cols>
    <col min="1" max="1" width="7" customWidth="1"/>
    <col min="2" max="2" width="29.44140625" customWidth="1"/>
    <col min="3" max="3" width="9.5546875" customWidth="1"/>
    <col min="5" max="5" width="11.33203125" customWidth="1"/>
    <col min="6" max="6" width="10.5546875" customWidth="1"/>
    <col min="7" max="7" width="9.88671875" customWidth="1"/>
    <col min="8" max="8" width="10.88671875" customWidth="1"/>
    <col min="9" max="9" width="11.33203125" customWidth="1"/>
    <col min="11" max="11" width="11.33203125" customWidth="1"/>
    <col min="12" max="12" width="10.33203125" customWidth="1"/>
    <col min="13" max="13" width="11.33203125" customWidth="1"/>
    <col min="14" max="15" width="10.109375" customWidth="1"/>
    <col min="16" max="16" width="17" customWidth="1"/>
  </cols>
  <sheetData>
    <row r="1" spans="1:18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8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8" ht="15.6" x14ac:dyDescent="0.25">
      <c r="A3" s="106" t="s">
        <v>18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1:18" ht="15.6" x14ac:dyDescent="0.25">
      <c r="A4" s="106" t="s">
        <v>19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</row>
    <row r="5" spans="1:18" ht="15.6" x14ac:dyDescent="0.25">
      <c r="A5" s="106" t="s">
        <v>20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</row>
    <row r="6" spans="1:18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8" ht="17.399999999999999" x14ac:dyDescent="0.25">
      <c r="A7" s="107" t="s">
        <v>28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</row>
    <row r="8" spans="1:18" ht="13.8" thickBot="1" x14ac:dyDescent="0.3">
      <c r="A8" s="24"/>
      <c r="B8" s="24"/>
      <c r="C8" s="29"/>
      <c r="D8" s="24"/>
      <c r="E8" s="24"/>
      <c r="F8" s="24"/>
      <c r="G8" s="24"/>
      <c r="H8" s="24"/>
      <c r="I8" s="24"/>
      <c r="J8" s="24"/>
      <c r="K8" s="29"/>
      <c r="L8" s="24"/>
      <c r="M8" s="24"/>
      <c r="N8" s="24"/>
      <c r="O8" s="24"/>
      <c r="P8" s="24"/>
    </row>
    <row r="9" spans="1:18" ht="16.2" thickBot="1" x14ac:dyDescent="0.3">
      <c r="A9" s="92" t="s">
        <v>0</v>
      </c>
      <c r="B9" s="94" t="s">
        <v>1</v>
      </c>
      <c r="C9" s="90" t="s">
        <v>13</v>
      </c>
      <c r="D9" s="96" t="s">
        <v>2</v>
      </c>
      <c r="E9" s="84" t="s">
        <v>7</v>
      </c>
      <c r="F9" s="76"/>
      <c r="G9" s="77"/>
      <c r="H9" s="84" t="s">
        <v>8</v>
      </c>
      <c r="I9" s="76"/>
      <c r="J9" s="77"/>
      <c r="K9" s="71" t="s">
        <v>16</v>
      </c>
      <c r="L9" s="75" t="s">
        <v>25</v>
      </c>
      <c r="M9" s="100"/>
      <c r="N9" s="101"/>
      <c r="O9" s="102" t="s">
        <v>12</v>
      </c>
      <c r="P9" s="104" t="s">
        <v>26</v>
      </c>
    </row>
    <row r="10" spans="1:18" ht="50.25" customHeight="1" thickBot="1" x14ac:dyDescent="0.3">
      <c r="A10" s="109"/>
      <c r="B10" s="110"/>
      <c r="C10" s="91"/>
      <c r="D10" s="97"/>
      <c r="E10" s="17" t="s">
        <v>3</v>
      </c>
      <c r="F10" s="18" t="s">
        <v>5</v>
      </c>
      <c r="G10" s="16" t="s">
        <v>4</v>
      </c>
      <c r="H10" s="17" t="s">
        <v>3</v>
      </c>
      <c r="I10" s="18" t="s">
        <v>5</v>
      </c>
      <c r="J10" s="16" t="s">
        <v>4</v>
      </c>
      <c r="K10" s="89"/>
      <c r="L10" s="30" t="s">
        <v>9</v>
      </c>
      <c r="M10" s="31" t="s">
        <v>10</v>
      </c>
      <c r="N10" s="32" t="s">
        <v>11</v>
      </c>
      <c r="O10" s="103"/>
      <c r="P10" s="105"/>
      <c r="Q10" s="20"/>
    </row>
    <row r="11" spans="1:18" ht="21.6" thickBot="1" x14ac:dyDescent="0.3">
      <c r="A11" s="75" t="s">
        <v>27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8"/>
    </row>
    <row r="12" spans="1:18" ht="15.6" x14ac:dyDescent="0.3">
      <c r="A12" s="25">
        <v>1</v>
      </c>
      <c r="B12" s="64" t="s">
        <v>112</v>
      </c>
      <c r="C12" s="39">
        <v>121</v>
      </c>
      <c r="D12" s="39">
        <v>1000</v>
      </c>
      <c r="E12" s="40">
        <v>59.63</v>
      </c>
      <c r="F12" s="40">
        <v>10</v>
      </c>
      <c r="G12" s="41">
        <f>SUM(E12:F12)</f>
        <v>69.63</v>
      </c>
      <c r="H12" s="40">
        <v>53.16</v>
      </c>
      <c r="I12" s="40">
        <v>0</v>
      </c>
      <c r="J12" s="41">
        <f>H12+I12</f>
        <v>53.16</v>
      </c>
      <c r="K12" s="42">
        <f>IF(AND(E12=0,H12=0),0,IF(E12=0,D12-J12,IF(H12=0,D12-G12,D12-MIN(G12,J12))))</f>
        <v>946.84</v>
      </c>
      <c r="L12" s="35">
        <f>IF(C12&lt;=103,83,IF(C12&lt;=112,80,IF(C12&lt;=121,77,IF(C12&lt;=130,74,IF(C12&lt;=139,71,IF(C12&lt;=144,68,0))))))</f>
        <v>77</v>
      </c>
      <c r="M12" s="39">
        <v>82.2</v>
      </c>
      <c r="N12" s="39">
        <v>0</v>
      </c>
      <c r="O12" s="35">
        <f>100+(L12-M12)-N12</f>
        <v>94.8</v>
      </c>
      <c r="P12" s="33">
        <f>K12+O12</f>
        <v>1041.6400000000001</v>
      </c>
      <c r="Q12" s="125" t="s">
        <v>154</v>
      </c>
      <c r="R12" s="99"/>
    </row>
    <row r="13" spans="1:18" ht="15.6" x14ac:dyDescent="0.3">
      <c r="A13" s="4">
        <v>2</v>
      </c>
      <c r="B13" s="65" t="s">
        <v>113</v>
      </c>
      <c r="C13" s="10">
        <v>123</v>
      </c>
      <c r="D13" s="10">
        <v>1000</v>
      </c>
      <c r="E13" s="43">
        <v>54.65</v>
      </c>
      <c r="F13" s="43">
        <v>0</v>
      </c>
      <c r="G13" s="44">
        <f>SUM(E13:F13)</f>
        <v>54.65</v>
      </c>
      <c r="H13" s="43">
        <v>52.82</v>
      </c>
      <c r="I13" s="43">
        <v>0</v>
      </c>
      <c r="J13" s="44">
        <f>H13+I13</f>
        <v>52.82</v>
      </c>
      <c r="K13" s="45">
        <f>IF(AND(E13=0,H13=0),0,IF(E13=0,D13-J13,IF(H13=0,D13-G13,D13-MIN(G13,J13))))</f>
        <v>947.18</v>
      </c>
      <c r="L13" s="35">
        <f>IF(C13&lt;=103,83,IF(C13&lt;=112,80,IF(C13&lt;=121,77,IF(C13&lt;=130,74,IF(C13&lt;=139,71,IF(C13&lt;=144,68,0))))))</f>
        <v>74</v>
      </c>
      <c r="M13" s="10">
        <v>85.37</v>
      </c>
      <c r="N13" s="10">
        <v>0</v>
      </c>
      <c r="O13" s="36">
        <f>100+(L13-M13)-N13</f>
        <v>88.63</v>
      </c>
      <c r="P13" s="34">
        <f>K13+O13</f>
        <v>1035.81</v>
      </c>
    </row>
    <row r="14" spans="1:18" ht="15.6" x14ac:dyDescent="0.3">
      <c r="A14" s="4">
        <v>3</v>
      </c>
      <c r="B14" s="65" t="s">
        <v>116</v>
      </c>
      <c r="C14" s="10">
        <v>107</v>
      </c>
      <c r="D14" s="10">
        <v>1000</v>
      </c>
      <c r="E14" s="43">
        <v>134.97999999999999</v>
      </c>
      <c r="F14" s="43">
        <v>10</v>
      </c>
      <c r="G14" s="44">
        <f>SUM(E14:F14)</f>
        <v>144.97999999999999</v>
      </c>
      <c r="H14" s="43">
        <v>56.34</v>
      </c>
      <c r="I14" s="43">
        <v>0</v>
      </c>
      <c r="J14" s="44">
        <f>H14+I14</f>
        <v>56.34</v>
      </c>
      <c r="K14" s="45">
        <f>IF(AND(E14=0,H14=0),0,IF(E14=0,D14-J14,IF(H14=0,D14-G14,D14-MIN(G14,J14))))</f>
        <v>943.66</v>
      </c>
      <c r="L14" s="35">
        <f>IF(C14&lt;=103,83,IF(C14&lt;=112,80,IF(C14&lt;=121,77,IF(C14&lt;=130,74,IF(C14&lt;=139,71,IF(C14&lt;=144,68,0))))))</f>
        <v>80</v>
      </c>
      <c r="M14" s="10">
        <v>96.67</v>
      </c>
      <c r="N14" s="10">
        <v>0</v>
      </c>
      <c r="O14" s="36">
        <f>100+(L14-M14)-N14</f>
        <v>83.33</v>
      </c>
      <c r="P14" s="34">
        <f>K14+O14</f>
        <v>1026.99</v>
      </c>
    </row>
    <row r="15" spans="1:18" ht="15.6" x14ac:dyDescent="0.3">
      <c r="A15" s="4">
        <v>4</v>
      </c>
      <c r="B15" s="64" t="s">
        <v>115</v>
      </c>
      <c r="C15" s="10">
        <v>120</v>
      </c>
      <c r="D15" s="10">
        <v>1000</v>
      </c>
      <c r="E15" s="43">
        <v>53.77</v>
      </c>
      <c r="F15" s="43">
        <v>10</v>
      </c>
      <c r="G15" s="44">
        <f>SUM(E15:F15)</f>
        <v>63.77</v>
      </c>
      <c r="H15" s="43">
        <v>51.86</v>
      </c>
      <c r="I15" s="43">
        <v>10</v>
      </c>
      <c r="J15" s="44">
        <f>H15+I15</f>
        <v>61.86</v>
      </c>
      <c r="K15" s="45">
        <f>IF(AND(E15=0,H15=0),0,IF(E15=0,D15-J15,IF(H15=0,D15-G15,D15-MIN(G15,J15))))</f>
        <v>938.14</v>
      </c>
      <c r="L15" s="35">
        <f>IF(C15&lt;=103,83,IF(C15&lt;=112,80,IF(C15&lt;=121,77,IF(C15&lt;=130,74,IF(C15&lt;=139,71,IF(C15&lt;=144,68,0))))))</f>
        <v>77</v>
      </c>
      <c r="M15" s="10">
        <v>87.54</v>
      </c>
      <c r="N15" s="10">
        <v>10</v>
      </c>
      <c r="O15" s="36">
        <f>100+(L15-M15)-N15</f>
        <v>79.459999999999994</v>
      </c>
      <c r="P15" s="34">
        <f>K15+O15</f>
        <v>1017.6</v>
      </c>
    </row>
    <row r="16" spans="1:18" ht="15.6" x14ac:dyDescent="0.3">
      <c r="A16" s="4">
        <v>5</v>
      </c>
      <c r="B16" s="65" t="s">
        <v>114</v>
      </c>
      <c r="C16" s="10">
        <v>112</v>
      </c>
      <c r="D16" s="10">
        <v>1000</v>
      </c>
      <c r="E16" s="43">
        <v>61.25</v>
      </c>
      <c r="F16" s="43">
        <v>10</v>
      </c>
      <c r="G16" s="44">
        <f>SUM(E16:F16)</f>
        <v>71.25</v>
      </c>
      <c r="H16" s="43">
        <v>63.62</v>
      </c>
      <c r="I16" s="43">
        <v>20</v>
      </c>
      <c r="J16" s="44">
        <f>H16+I16</f>
        <v>83.62</v>
      </c>
      <c r="K16" s="45">
        <f>IF(AND(E16=0,H16=0),0,IF(E16=0,D16-J16,IF(H16=0,D16-G16,D16-MIN(G16,J16))))</f>
        <v>928.75</v>
      </c>
      <c r="L16" s="35">
        <f>IF(C16&lt;=103,83,IF(C16&lt;=112,80,IF(C16&lt;=121,77,IF(C16&lt;=130,74,IF(C16&lt;=139,71,IF(C16&lt;=144,68,0))))))</f>
        <v>80</v>
      </c>
      <c r="M16" s="10">
        <v>97.42</v>
      </c>
      <c r="N16" s="10">
        <v>0</v>
      </c>
      <c r="O16" s="36">
        <f>100+(L16-M16)-N16</f>
        <v>82.58</v>
      </c>
      <c r="P16" s="34">
        <f>K16+O16</f>
        <v>1011.33</v>
      </c>
    </row>
    <row r="17" spans="1:16" ht="15.6" x14ac:dyDescent="0.3">
      <c r="A17" s="4">
        <v>6</v>
      </c>
      <c r="B17" s="65" t="s">
        <v>111</v>
      </c>
      <c r="C17" s="10">
        <v>116</v>
      </c>
      <c r="D17" s="10">
        <v>1000</v>
      </c>
      <c r="E17" s="43">
        <v>128.80000000000001</v>
      </c>
      <c r="F17" s="43">
        <v>40</v>
      </c>
      <c r="G17" s="44">
        <f>SUM(E17:F17)</f>
        <v>168.8</v>
      </c>
      <c r="H17" s="43">
        <v>67.599999999999994</v>
      </c>
      <c r="I17" s="43">
        <v>50</v>
      </c>
      <c r="J17" s="44">
        <f>H17+I17</f>
        <v>117.6</v>
      </c>
      <c r="K17" s="45">
        <f>IF(AND(E17=0,H17=0),0,IF(E17=0,D17-J17,IF(H17=0,D17-G17,D17-MIN(G17,J17))))</f>
        <v>882.4</v>
      </c>
      <c r="L17" s="35">
        <f>IF(C17&lt;=103,83,IF(C17&lt;=112,80,IF(C17&lt;=121,77,IF(C17&lt;=130,74,IF(C17&lt;=139,71,IF(C17&lt;=144,68,0))))))</f>
        <v>77</v>
      </c>
      <c r="M17" s="10">
        <v>100.89</v>
      </c>
      <c r="N17" s="10">
        <v>20</v>
      </c>
      <c r="O17" s="36">
        <f>100+(L17-M17)-N17</f>
        <v>56.11</v>
      </c>
      <c r="P17" s="34">
        <f>K17+O17</f>
        <v>938.51</v>
      </c>
    </row>
    <row r="18" spans="1:16" ht="15.6" x14ac:dyDescent="0.25">
      <c r="A18" s="4">
        <v>7</v>
      </c>
      <c r="B18" s="10"/>
      <c r="C18" s="10"/>
      <c r="D18" s="10">
        <v>1000</v>
      </c>
      <c r="E18" s="43"/>
      <c r="F18" s="43"/>
      <c r="G18" s="44">
        <f t="shared" ref="G12:G36" si="0">SUM(E18:F18)</f>
        <v>0</v>
      </c>
      <c r="H18" s="43"/>
      <c r="I18" s="43"/>
      <c r="J18" s="44">
        <f t="shared" ref="J12:J36" si="1">H18+I18</f>
        <v>0</v>
      </c>
      <c r="K18" s="45">
        <f t="shared" ref="K14:K29" si="2">IF(AND(E18=0,H18=0),0,IF(E18=0,D18-J18,IF(H18=0,D18-G18,D18-MIN(G18,J18))))</f>
        <v>0</v>
      </c>
      <c r="L18" s="35">
        <f t="shared" ref="L13:L36" si="3">IF(C18&lt;=103,83,IF(C18&lt;=112,80,IF(C18&lt;=121,77,IF(C18&lt;=130,74,IF(C18&lt;=139,71,IF(C18&lt;=144,68,0))))))</f>
        <v>83</v>
      </c>
      <c r="M18" s="10"/>
      <c r="N18" s="10"/>
      <c r="O18" s="36">
        <f t="shared" ref="O17:O36" si="4">100+(L18-M18)-N18</f>
        <v>183</v>
      </c>
      <c r="P18" s="34">
        <f t="shared" ref="P17:P36" si="5">K18+O18</f>
        <v>183</v>
      </c>
    </row>
    <row r="19" spans="1:16" ht="15.6" x14ac:dyDescent="0.25">
      <c r="A19" s="4">
        <v>8</v>
      </c>
      <c r="B19" s="10"/>
      <c r="C19" s="10"/>
      <c r="D19" s="10">
        <v>1000</v>
      </c>
      <c r="E19" s="43"/>
      <c r="F19" s="43"/>
      <c r="G19" s="44">
        <f t="shared" si="0"/>
        <v>0</v>
      </c>
      <c r="H19" s="43"/>
      <c r="I19" s="43"/>
      <c r="J19" s="44">
        <f t="shared" si="1"/>
        <v>0</v>
      </c>
      <c r="K19" s="45">
        <f t="shared" si="2"/>
        <v>0</v>
      </c>
      <c r="L19" s="35">
        <f t="shared" si="3"/>
        <v>83</v>
      </c>
      <c r="M19" s="10"/>
      <c r="N19" s="10"/>
      <c r="O19" s="36">
        <f t="shared" si="4"/>
        <v>183</v>
      </c>
      <c r="P19" s="34">
        <f t="shared" si="5"/>
        <v>183</v>
      </c>
    </row>
    <row r="20" spans="1:16" ht="15.6" x14ac:dyDescent="0.25">
      <c r="A20" s="4">
        <v>9</v>
      </c>
      <c r="B20" s="10"/>
      <c r="C20" s="10"/>
      <c r="D20" s="10">
        <v>1000</v>
      </c>
      <c r="E20" s="43"/>
      <c r="F20" s="43"/>
      <c r="G20" s="44">
        <f t="shared" si="0"/>
        <v>0</v>
      </c>
      <c r="H20" s="43"/>
      <c r="I20" s="43"/>
      <c r="J20" s="44">
        <f t="shared" si="1"/>
        <v>0</v>
      </c>
      <c r="K20" s="45">
        <f t="shared" si="2"/>
        <v>0</v>
      </c>
      <c r="L20" s="35">
        <f t="shared" si="3"/>
        <v>83</v>
      </c>
      <c r="M20" s="10"/>
      <c r="N20" s="10"/>
      <c r="O20" s="36">
        <f t="shared" si="4"/>
        <v>183</v>
      </c>
      <c r="P20" s="34">
        <f t="shared" si="5"/>
        <v>183</v>
      </c>
    </row>
    <row r="21" spans="1:16" ht="15.6" x14ac:dyDescent="0.25">
      <c r="A21" s="4">
        <v>10</v>
      </c>
      <c r="B21" s="10"/>
      <c r="C21" s="10"/>
      <c r="D21" s="10">
        <v>1000</v>
      </c>
      <c r="E21" s="43"/>
      <c r="F21" s="43"/>
      <c r="G21" s="44">
        <f t="shared" si="0"/>
        <v>0</v>
      </c>
      <c r="H21" s="43"/>
      <c r="I21" s="43"/>
      <c r="J21" s="44">
        <f t="shared" si="1"/>
        <v>0</v>
      </c>
      <c r="K21" s="45">
        <f t="shared" si="2"/>
        <v>0</v>
      </c>
      <c r="L21" s="35">
        <f t="shared" si="3"/>
        <v>83</v>
      </c>
      <c r="M21" s="10"/>
      <c r="N21" s="10"/>
      <c r="O21" s="36">
        <f t="shared" si="4"/>
        <v>183</v>
      </c>
      <c r="P21" s="34">
        <f t="shared" si="5"/>
        <v>183</v>
      </c>
    </row>
    <row r="22" spans="1:16" ht="15.6" x14ac:dyDescent="0.25">
      <c r="A22" s="4">
        <v>11</v>
      </c>
      <c r="B22" s="10"/>
      <c r="C22" s="10"/>
      <c r="D22" s="10">
        <v>1000</v>
      </c>
      <c r="E22" s="43"/>
      <c r="F22" s="43"/>
      <c r="G22" s="44">
        <f t="shared" si="0"/>
        <v>0</v>
      </c>
      <c r="H22" s="43"/>
      <c r="I22" s="43"/>
      <c r="J22" s="44">
        <f t="shared" si="1"/>
        <v>0</v>
      </c>
      <c r="K22" s="45">
        <f t="shared" si="2"/>
        <v>0</v>
      </c>
      <c r="L22" s="35">
        <f t="shared" si="3"/>
        <v>83</v>
      </c>
      <c r="M22" s="10"/>
      <c r="N22" s="10"/>
      <c r="O22" s="36">
        <f t="shared" si="4"/>
        <v>183</v>
      </c>
      <c r="P22" s="34">
        <f t="shared" si="5"/>
        <v>183</v>
      </c>
    </row>
    <row r="23" spans="1:16" ht="15.6" x14ac:dyDescent="0.25">
      <c r="A23" s="4">
        <v>12</v>
      </c>
      <c r="B23" s="10"/>
      <c r="C23" s="10"/>
      <c r="D23" s="10">
        <v>1000</v>
      </c>
      <c r="E23" s="43"/>
      <c r="F23" s="43"/>
      <c r="G23" s="44">
        <f t="shared" si="0"/>
        <v>0</v>
      </c>
      <c r="H23" s="43"/>
      <c r="I23" s="43"/>
      <c r="J23" s="44">
        <f t="shared" si="1"/>
        <v>0</v>
      </c>
      <c r="K23" s="45">
        <f t="shared" si="2"/>
        <v>0</v>
      </c>
      <c r="L23" s="35">
        <f t="shared" si="3"/>
        <v>83</v>
      </c>
      <c r="M23" s="10"/>
      <c r="N23" s="10"/>
      <c r="O23" s="36">
        <f t="shared" si="4"/>
        <v>183</v>
      </c>
      <c r="P23" s="34">
        <f t="shared" si="5"/>
        <v>183</v>
      </c>
    </row>
    <row r="24" spans="1:16" ht="15.6" x14ac:dyDescent="0.25">
      <c r="A24" s="4">
        <v>13</v>
      </c>
      <c r="B24" s="10"/>
      <c r="C24" s="10"/>
      <c r="D24" s="10">
        <v>1000</v>
      </c>
      <c r="E24" s="43"/>
      <c r="F24" s="43"/>
      <c r="G24" s="44">
        <f t="shared" si="0"/>
        <v>0</v>
      </c>
      <c r="H24" s="43"/>
      <c r="I24" s="43"/>
      <c r="J24" s="44">
        <f t="shared" si="1"/>
        <v>0</v>
      </c>
      <c r="K24" s="45">
        <f t="shared" si="2"/>
        <v>0</v>
      </c>
      <c r="L24" s="35">
        <f t="shared" si="3"/>
        <v>83</v>
      </c>
      <c r="M24" s="10"/>
      <c r="N24" s="10"/>
      <c r="O24" s="36">
        <f t="shared" si="4"/>
        <v>183</v>
      </c>
      <c r="P24" s="34">
        <f t="shared" si="5"/>
        <v>183</v>
      </c>
    </row>
    <row r="25" spans="1:16" ht="15.6" x14ac:dyDescent="0.25">
      <c r="A25" s="4">
        <v>14</v>
      </c>
      <c r="B25" s="10"/>
      <c r="C25" s="10"/>
      <c r="D25" s="10">
        <v>1000</v>
      </c>
      <c r="E25" s="43"/>
      <c r="F25" s="43"/>
      <c r="G25" s="44">
        <f t="shared" si="0"/>
        <v>0</v>
      </c>
      <c r="H25" s="43"/>
      <c r="I25" s="43"/>
      <c r="J25" s="44">
        <f t="shared" si="1"/>
        <v>0</v>
      </c>
      <c r="K25" s="45">
        <f t="shared" si="2"/>
        <v>0</v>
      </c>
      <c r="L25" s="35">
        <f t="shared" si="3"/>
        <v>83</v>
      </c>
      <c r="M25" s="10"/>
      <c r="N25" s="10"/>
      <c r="O25" s="36">
        <f t="shared" si="4"/>
        <v>183</v>
      </c>
      <c r="P25" s="34">
        <f t="shared" si="5"/>
        <v>183</v>
      </c>
    </row>
    <row r="26" spans="1:16" ht="15.6" x14ac:dyDescent="0.25">
      <c r="A26" s="4">
        <v>15</v>
      </c>
      <c r="B26" s="10"/>
      <c r="C26" s="10"/>
      <c r="D26" s="10">
        <v>1000</v>
      </c>
      <c r="E26" s="43"/>
      <c r="F26" s="43"/>
      <c r="G26" s="44">
        <f t="shared" si="0"/>
        <v>0</v>
      </c>
      <c r="H26" s="43"/>
      <c r="I26" s="43"/>
      <c r="J26" s="44">
        <f t="shared" si="1"/>
        <v>0</v>
      </c>
      <c r="K26" s="45">
        <f t="shared" si="2"/>
        <v>0</v>
      </c>
      <c r="L26" s="35">
        <f t="shared" si="3"/>
        <v>83</v>
      </c>
      <c r="M26" s="10"/>
      <c r="N26" s="10"/>
      <c r="O26" s="36">
        <f t="shared" si="4"/>
        <v>183</v>
      </c>
      <c r="P26" s="34">
        <f t="shared" si="5"/>
        <v>183</v>
      </c>
    </row>
    <row r="27" spans="1:16" ht="15.6" x14ac:dyDescent="0.25">
      <c r="A27" s="4">
        <v>16</v>
      </c>
      <c r="B27" s="10"/>
      <c r="C27" s="10"/>
      <c r="D27" s="10">
        <v>1000</v>
      </c>
      <c r="E27" s="43"/>
      <c r="F27" s="43"/>
      <c r="G27" s="44">
        <f t="shared" si="0"/>
        <v>0</v>
      </c>
      <c r="H27" s="43"/>
      <c r="I27" s="43"/>
      <c r="J27" s="44">
        <f t="shared" si="1"/>
        <v>0</v>
      </c>
      <c r="K27" s="45">
        <f t="shared" si="2"/>
        <v>0</v>
      </c>
      <c r="L27" s="35">
        <f t="shared" si="3"/>
        <v>83</v>
      </c>
      <c r="M27" s="10"/>
      <c r="N27" s="10"/>
      <c r="O27" s="36">
        <f t="shared" si="4"/>
        <v>183</v>
      </c>
      <c r="P27" s="34">
        <f t="shared" si="5"/>
        <v>183</v>
      </c>
    </row>
    <row r="28" spans="1:16" ht="15.6" x14ac:dyDescent="0.25">
      <c r="A28" s="4">
        <v>17</v>
      </c>
      <c r="B28" s="10"/>
      <c r="C28" s="10"/>
      <c r="D28" s="10">
        <v>1000</v>
      </c>
      <c r="E28" s="43"/>
      <c r="F28" s="43"/>
      <c r="G28" s="44">
        <f t="shared" si="0"/>
        <v>0</v>
      </c>
      <c r="H28" s="43"/>
      <c r="I28" s="43"/>
      <c r="J28" s="44">
        <f t="shared" si="1"/>
        <v>0</v>
      </c>
      <c r="K28" s="45">
        <f t="shared" si="2"/>
        <v>0</v>
      </c>
      <c r="L28" s="35">
        <f t="shared" si="3"/>
        <v>83</v>
      </c>
      <c r="M28" s="10"/>
      <c r="N28" s="10"/>
      <c r="O28" s="36">
        <f t="shared" si="4"/>
        <v>183</v>
      </c>
      <c r="P28" s="34">
        <f t="shared" si="5"/>
        <v>183</v>
      </c>
    </row>
    <row r="29" spans="1:16" ht="15.6" x14ac:dyDescent="0.25">
      <c r="A29" s="4">
        <v>18</v>
      </c>
      <c r="B29" s="10"/>
      <c r="C29" s="10"/>
      <c r="D29" s="10">
        <v>1000</v>
      </c>
      <c r="E29" s="43"/>
      <c r="F29" s="43"/>
      <c r="G29" s="44">
        <f t="shared" si="0"/>
        <v>0</v>
      </c>
      <c r="H29" s="43"/>
      <c r="I29" s="43"/>
      <c r="J29" s="44">
        <f t="shared" si="1"/>
        <v>0</v>
      </c>
      <c r="K29" s="45">
        <f t="shared" si="2"/>
        <v>0</v>
      </c>
      <c r="L29" s="35">
        <f t="shared" si="3"/>
        <v>83</v>
      </c>
      <c r="M29" s="10"/>
      <c r="N29" s="10"/>
      <c r="O29" s="36">
        <f t="shared" si="4"/>
        <v>183</v>
      </c>
      <c r="P29" s="34">
        <f t="shared" si="5"/>
        <v>183</v>
      </c>
    </row>
    <row r="30" spans="1:16" ht="15.6" x14ac:dyDescent="0.25">
      <c r="A30" s="4">
        <v>19</v>
      </c>
      <c r="B30" s="10"/>
      <c r="C30" s="10"/>
      <c r="D30" s="10">
        <v>1000</v>
      </c>
      <c r="E30" s="43"/>
      <c r="F30" s="43"/>
      <c r="G30" s="44">
        <f t="shared" si="0"/>
        <v>0</v>
      </c>
      <c r="H30" s="43"/>
      <c r="I30" s="43"/>
      <c r="J30" s="44">
        <f t="shared" si="1"/>
        <v>0</v>
      </c>
      <c r="K30" s="45">
        <f>IF(AND(E30=0,H30=0),0,IF(G30&lt;J30,D30-G30,D30-J30))</f>
        <v>0</v>
      </c>
      <c r="L30" s="35">
        <f t="shared" si="3"/>
        <v>83</v>
      </c>
      <c r="M30" s="10"/>
      <c r="N30" s="10"/>
      <c r="O30" s="36">
        <f t="shared" si="4"/>
        <v>183</v>
      </c>
      <c r="P30" s="34">
        <f t="shared" si="5"/>
        <v>183</v>
      </c>
    </row>
    <row r="31" spans="1:16" ht="15.6" x14ac:dyDescent="0.25">
      <c r="A31" s="4">
        <v>20</v>
      </c>
      <c r="B31" s="10"/>
      <c r="C31" s="10"/>
      <c r="D31" s="10">
        <v>1000</v>
      </c>
      <c r="E31" s="43"/>
      <c r="F31" s="43"/>
      <c r="G31" s="44">
        <f t="shared" si="0"/>
        <v>0</v>
      </c>
      <c r="H31" s="43"/>
      <c r="I31" s="43"/>
      <c r="J31" s="44">
        <f t="shared" si="1"/>
        <v>0</v>
      </c>
      <c r="K31" s="45">
        <f>IF(AND(E31=0,H31=0),0,IF(E31=0,D31-J31,IF(H31=0,D31-G31,D31-MIN(G31,J31))))</f>
        <v>0</v>
      </c>
      <c r="L31" s="35">
        <f t="shared" si="3"/>
        <v>83</v>
      </c>
      <c r="M31" s="10"/>
      <c r="N31" s="10"/>
      <c r="O31" s="36">
        <f t="shared" si="4"/>
        <v>183</v>
      </c>
      <c r="P31" s="34">
        <f t="shared" si="5"/>
        <v>183</v>
      </c>
    </row>
    <row r="32" spans="1:16" ht="15.6" x14ac:dyDescent="0.25">
      <c r="A32" s="4">
        <v>21</v>
      </c>
      <c r="B32" s="10"/>
      <c r="C32" s="10"/>
      <c r="D32" s="10">
        <v>1000</v>
      </c>
      <c r="E32" s="43"/>
      <c r="F32" s="43"/>
      <c r="G32" s="44">
        <f t="shared" si="0"/>
        <v>0</v>
      </c>
      <c r="H32" s="43"/>
      <c r="I32" s="43"/>
      <c r="J32" s="44">
        <f t="shared" si="1"/>
        <v>0</v>
      </c>
      <c r="K32" s="45">
        <f>IF(AND(E32=0,H32=0),0,IF(E32=0,D32-J32,IF(H32=0,D32-G32,D32-MIN(G32,J32))))</f>
        <v>0</v>
      </c>
      <c r="L32" s="35">
        <f t="shared" si="3"/>
        <v>83</v>
      </c>
      <c r="M32" s="10"/>
      <c r="N32" s="10"/>
      <c r="O32" s="36">
        <f t="shared" si="4"/>
        <v>183</v>
      </c>
      <c r="P32" s="34">
        <f t="shared" si="5"/>
        <v>183</v>
      </c>
    </row>
    <row r="33" spans="1:16" ht="15.6" x14ac:dyDescent="0.25">
      <c r="A33" s="4">
        <v>22</v>
      </c>
      <c r="B33" s="10"/>
      <c r="C33" s="10"/>
      <c r="D33" s="10">
        <v>1000</v>
      </c>
      <c r="E33" s="43"/>
      <c r="F33" s="43"/>
      <c r="G33" s="44">
        <f t="shared" si="0"/>
        <v>0</v>
      </c>
      <c r="H33" s="43"/>
      <c r="I33" s="43"/>
      <c r="J33" s="44">
        <f t="shared" si="1"/>
        <v>0</v>
      </c>
      <c r="K33" s="45">
        <f>IF(AND(E33=0,H33=0),0,IF(E33=0,D33-J33,IF(H33=0,D33-G33,D33-MIN(G33,J33))))</f>
        <v>0</v>
      </c>
      <c r="L33" s="35">
        <f t="shared" si="3"/>
        <v>83</v>
      </c>
      <c r="M33" s="10"/>
      <c r="N33" s="10"/>
      <c r="O33" s="36">
        <f t="shared" si="4"/>
        <v>183</v>
      </c>
      <c r="P33" s="34">
        <f t="shared" si="5"/>
        <v>183</v>
      </c>
    </row>
    <row r="34" spans="1:16" ht="15.6" x14ac:dyDescent="0.25">
      <c r="A34" s="4">
        <v>23</v>
      </c>
      <c r="B34" s="10"/>
      <c r="C34" s="10"/>
      <c r="D34" s="10">
        <v>1000</v>
      </c>
      <c r="E34" s="43"/>
      <c r="F34" s="43"/>
      <c r="G34" s="44">
        <f t="shared" si="0"/>
        <v>0</v>
      </c>
      <c r="H34" s="43"/>
      <c r="I34" s="43"/>
      <c r="J34" s="44">
        <f t="shared" si="1"/>
        <v>0</v>
      </c>
      <c r="K34" s="45">
        <f t="shared" ref="K34:K36" si="6">IF(AND(E34=0,H34=0),0,IF(E34=0,D34-J34,IF(H34=0,D34-G34,D34-MIN(G34,J34))))</f>
        <v>0</v>
      </c>
      <c r="L34" s="35">
        <f t="shared" si="3"/>
        <v>83</v>
      </c>
      <c r="M34" s="10"/>
      <c r="N34" s="10"/>
      <c r="O34" s="36">
        <f t="shared" si="4"/>
        <v>183</v>
      </c>
      <c r="P34" s="34">
        <f t="shared" si="5"/>
        <v>183</v>
      </c>
    </row>
    <row r="35" spans="1:16" ht="15.6" x14ac:dyDescent="0.25">
      <c r="A35" s="4">
        <v>24</v>
      </c>
      <c r="B35" s="10"/>
      <c r="C35" s="10"/>
      <c r="D35" s="10">
        <v>1000</v>
      </c>
      <c r="E35" s="43"/>
      <c r="F35" s="43"/>
      <c r="G35" s="44">
        <f t="shared" si="0"/>
        <v>0</v>
      </c>
      <c r="H35" s="43"/>
      <c r="I35" s="43"/>
      <c r="J35" s="44">
        <f t="shared" si="1"/>
        <v>0</v>
      </c>
      <c r="K35" s="45">
        <f t="shared" si="6"/>
        <v>0</v>
      </c>
      <c r="L35" s="35">
        <f t="shared" si="3"/>
        <v>83</v>
      </c>
      <c r="M35" s="10"/>
      <c r="N35" s="10"/>
      <c r="O35" s="36">
        <f t="shared" si="4"/>
        <v>183</v>
      </c>
      <c r="P35" s="34">
        <f t="shared" si="5"/>
        <v>183</v>
      </c>
    </row>
    <row r="36" spans="1:16" ht="15.6" x14ac:dyDescent="0.25">
      <c r="A36" s="4">
        <v>25</v>
      </c>
      <c r="B36" s="10"/>
      <c r="C36" s="10"/>
      <c r="D36" s="10">
        <v>1000</v>
      </c>
      <c r="E36" s="43"/>
      <c r="F36" s="43"/>
      <c r="G36" s="44">
        <f t="shared" si="0"/>
        <v>0</v>
      </c>
      <c r="H36" s="43"/>
      <c r="I36" s="43"/>
      <c r="J36" s="44">
        <f t="shared" si="1"/>
        <v>0</v>
      </c>
      <c r="K36" s="45">
        <f t="shared" si="6"/>
        <v>0</v>
      </c>
      <c r="L36" s="35">
        <f t="shared" si="3"/>
        <v>83</v>
      </c>
      <c r="M36" s="10"/>
      <c r="N36" s="10"/>
      <c r="O36" s="36">
        <f t="shared" si="4"/>
        <v>183</v>
      </c>
      <c r="P36" s="34">
        <f t="shared" si="5"/>
        <v>183</v>
      </c>
    </row>
  </sheetData>
  <sortState xmlns:xlrd2="http://schemas.microsoft.com/office/spreadsheetml/2017/richdata2" ref="B12:P17">
    <sortCondition descending="1" ref="P12:P17"/>
  </sortState>
  <mergeCells count="16">
    <mergeCell ref="Q12:R12"/>
    <mergeCell ref="A11:P11"/>
    <mergeCell ref="A3:P3"/>
    <mergeCell ref="A4:P4"/>
    <mergeCell ref="A5:P5"/>
    <mergeCell ref="A7:P7"/>
    <mergeCell ref="A9:A10"/>
    <mergeCell ref="B9:B10"/>
    <mergeCell ref="C9:C10"/>
    <mergeCell ref="D9:D10"/>
    <mergeCell ref="E9:G9"/>
    <mergeCell ref="H9:J9"/>
    <mergeCell ref="K9:K10"/>
    <mergeCell ref="L9:N9"/>
    <mergeCell ref="O9:O10"/>
    <mergeCell ref="P9:P10"/>
  </mergeCells>
  <pageMargins left="0.7" right="0.7" top="0.75" bottom="0.75" header="0.3" footer="0.3"/>
  <pageSetup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572A-B6CC-4E38-BFAF-BFA16EFFF08F}">
  <sheetPr>
    <pageSetUpPr fitToPage="1"/>
  </sheetPr>
  <dimension ref="A3:K36"/>
  <sheetViews>
    <sheetView topLeftCell="A9" zoomScaleNormal="100" workbookViewId="0">
      <selection activeCell="L16" sqref="L16"/>
    </sheetView>
  </sheetViews>
  <sheetFormatPr defaultRowHeight="13.2" x14ac:dyDescent="0.25"/>
  <cols>
    <col min="2" max="2" width="26" customWidth="1"/>
    <col min="3" max="3" width="12.33203125" customWidth="1"/>
    <col min="4" max="4" width="11.44140625" customWidth="1"/>
    <col min="5" max="5" width="12.109375" customWidth="1"/>
    <col min="6" max="6" width="11" customWidth="1"/>
    <col min="7" max="7" width="11.109375" customWidth="1"/>
    <col min="8" max="8" width="12" customWidth="1"/>
    <col min="9" max="9" width="11" customWidth="1"/>
    <col min="10" max="10" width="12.88671875" customWidth="1"/>
  </cols>
  <sheetData>
    <row r="3" spans="1:11" ht="15.6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19"/>
    </row>
    <row r="4" spans="1:11" ht="15.6" x14ac:dyDescent="0.3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  <c r="K4" s="19"/>
    </row>
    <row r="5" spans="1:11" ht="15.6" x14ac:dyDescent="0.3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  <c r="K5" s="19"/>
    </row>
    <row r="7" spans="1:11" ht="17.399999999999999" x14ac:dyDescent="0.25">
      <c r="A7" s="107" t="s">
        <v>29</v>
      </c>
      <c r="B7" s="107"/>
      <c r="C7" s="107"/>
      <c r="D7" s="107"/>
      <c r="E7" s="107"/>
      <c r="F7" s="107"/>
      <c r="G7" s="107"/>
      <c r="H7" s="107"/>
      <c r="I7" s="107"/>
      <c r="J7" s="107"/>
    </row>
    <row r="8" spans="1:11" ht="12.75" customHeight="1" thickBot="1" x14ac:dyDescent="0.3"/>
    <row r="9" spans="1:11" ht="16.2" thickBot="1" x14ac:dyDescent="0.3">
      <c r="A9" s="92" t="s">
        <v>0</v>
      </c>
      <c r="B9" s="114" t="s">
        <v>1</v>
      </c>
      <c r="C9" s="96" t="s">
        <v>2</v>
      </c>
      <c r="D9" s="84" t="s">
        <v>7</v>
      </c>
      <c r="E9" s="76"/>
      <c r="F9" s="77"/>
      <c r="G9" s="84" t="s">
        <v>8</v>
      </c>
      <c r="H9" s="85"/>
      <c r="I9" s="86"/>
      <c r="J9" s="71" t="s">
        <v>6</v>
      </c>
    </row>
    <row r="10" spans="1:11" ht="44.25" customHeight="1" thickBot="1" x14ac:dyDescent="0.3">
      <c r="A10" s="93"/>
      <c r="B10" s="115"/>
      <c r="C10" s="97"/>
      <c r="D10" s="2" t="s">
        <v>3</v>
      </c>
      <c r="E10" s="1" t="s">
        <v>5</v>
      </c>
      <c r="F10" s="9" t="s">
        <v>4</v>
      </c>
      <c r="G10" s="2" t="s">
        <v>3</v>
      </c>
      <c r="H10" s="1" t="s">
        <v>5</v>
      </c>
      <c r="I10" s="9" t="s">
        <v>4</v>
      </c>
      <c r="J10" s="72"/>
    </row>
    <row r="11" spans="1:11" ht="15.6" x14ac:dyDescent="0.25">
      <c r="A11" s="111" t="s">
        <v>14</v>
      </c>
      <c r="B11" s="112"/>
      <c r="C11" s="112"/>
      <c r="D11" s="112"/>
      <c r="E11" s="112"/>
      <c r="F11" s="112"/>
      <c r="G11" s="112"/>
      <c r="H11" s="112"/>
      <c r="I11" s="112"/>
      <c r="J11" s="113"/>
    </row>
    <row r="12" spans="1:11" ht="15.6" x14ac:dyDescent="0.3">
      <c r="A12" s="4">
        <v>1</v>
      </c>
      <c r="B12" s="64" t="s">
        <v>118</v>
      </c>
      <c r="C12" s="4">
        <v>500</v>
      </c>
      <c r="D12" s="6">
        <v>41.85</v>
      </c>
      <c r="E12" s="7">
        <v>5</v>
      </c>
      <c r="F12" s="8">
        <f>SUM(D12:E12)</f>
        <v>46.85</v>
      </c>
      <c r="G12" s="6">
        <v>31</v>
      </c>
      <c r="H12" s="28">
        <v>0</v>
      </c>
      <c r="I12" s="8">
        <f>G12+H12</f>
        <v>31</v>
      </c>
      <c r="J12" s="34">
        <f>IF(AND(D12=0,G12=0),0,IF(D12=0,C12-I12,IF(G12=0,C12-F12,C12-MIN(F12,I12))))</f>
        <v>469</v>
      </c>
    </row>
    <row r="13" spans="1:11" ht="15.6" x14ac:dyDescent="0.3">
      <c r="A13" s="4">
        <v>2</v>
      </c>
      <c r="B13" s="64" t="s">
        <v>125</v>
      </c>
      <c r="C13" s="4">
        <v>500</v>
      </c>
      <c r="D13" s="6">
        <v>36.119999999999997</v>
      </c>
      <c r="E13" s="7">
        <v>0</v>
      </c>
      <c r="F13" s="8">
        <f>SUM(D13:E13)</f>
        <v>36.119999999999997</v>
      </c>
      <c r="G13" s="6">
        <v>45.89</v>
      </c>
      <c r="H13" s="28">
        <v>0</v>
      </c>
      <c r="I13" s="8">
        <f>G13+H13</f>
        <v>45.89</v>
      </c>
      <c r="J13" s="34">
        <f>IF(AND(D13=0,G13=0),0,IF(D13=0,C13-I13,IF(G13=0,C13-F13,C13-MIN(F13,I13))))</f>
        <v>463.88</v>
      </c>
    </row>
    <row r="14" spans="1:11" ht="15.6" x14ac:dyDescent="0.3">
      <c r="A14" s="4">
        <v>3</v>
      </c>
      <c r="B14" s="64" t="s">
        <v>119</v>
      </c>
      <c r="C14" s="4">
        <v>500</v>
      </c>
      <c r="D14" s="6">
        <v>48.55</v>
      </c>
      <c r="E14" s="7">
        <v>20</v>
      </c>
      <c r="F14" s="8">
        <f>SUM(D14:E14)</f>
        <v>68.55</v>
      </c>
      <c r="G14" s="6">
        <v>51.44</v>
      </c>
      <c r="H14" s="28">
        <v>0</v>
      </c>
      <c r="I14" s="8">
        <f>G14+H14</f>
        <v>51.44</v>
      </c>
      <c r="J14" s="34">
        <f>IF(AND(D14=0,G14=0),0,IF(D14=0,C14-I14,IF(G14=0,C14-F14,C14-MIN(F14,I14))))</f>
        <v>448.56</v>
      </c>
    </row>
    <row r="15" spans="1:11" ht="15.6" x14ac:dyDescent="0.3">
      <c r="A15" s="4">
        <v>4</v>
      </c>
      <c r="B15" s="64" t="s">
        <v>128</v>
      </c>
      <c r="C15" s="4">
        <v>500</v>
      </c>
      <c r="D15" s="6">
        <v>51.68</v>
      </c>
      <c r="E15" s="7">
        <v>0</v>
      </c>
      <c r="F15" s="8">
        <f>SUM(D15:E15)</f>
        <v>51.68</v>
      </c>
      <c r="G15" s="6">
        <v>60.69</v>
      </c>
      <c r="H15" s="28">
        <v>80</v>
      </c>
      <c r="I15" s="8">
        <f>G15+H15</f>
        <v>140.69</v>
      </c>
      <c r="J15" s="34">
        <f>IF(AND(D15=0,G15=0),0,IF(D15=0,C15-I15,IF(G15=0,C15-F15,C15-MIN(F15,I15))))</f>
        <v>448.32</v>
      </c>
    </row>
    <row r="16" spans="1:11" ht="15.6" x14ac:dyDescent="0.3">
      <c r="A16" s="4">
        <v>5</v>
      </c>
      <c r="B16" s="64" t="s">
        <v>117</v>
      </c>
      <c r="C16" s="4">
        <v>500</v>
      </c>
      <c r="D16" s="6">
        <v>56.27</v>
      </c>
      <c r="E16" s="7">
        <v>0</v>
      </c>
      <c r="F16" s="8">
        <f>SUM(D16:E16)</f>
        <v>56.27</v>
      </c>
      <c r="G16" s="6">
        <v>49.63</v>
      </c>
      <c r="H16" s="28">
        <v>20</v>
      </c>
      <c r="I16" s="8">
        <f>G16+H16</f>
        <v>69.63</v>
      </c>
      <c r="J16" s="34">
        <f>IF(AND(D16=0,G16=0),0,IF(D16=0,C16-I16,IF(G16=0,C16-F16,C16-MIN(F16,I16))))</f>
        <v>443.73</v>
      </c>
    </row>
    <row r="17" spans="1:10" ht="15.6" x14ac:dyDescent="0.3">
      <c r="A17" s="4">
        <v>6</v>
      </c>
      <c r="B17" s="64" t="s">
        <v>123</v>
      </c>
      <c r="C17" s="4">
        <v>500</v>
      </c>
      <c r="D17" s="6">
        <v>48.39</v>
      </c>
      <c r="E17" s="7">
        <v>20</v>
      </c>
      <c r="F17" s="8">
        <f>SUM(D17:E17)</f>
        <v>68.39</v>
      </c>
      <c r="G17" s="6">
        <v>48.76</v>
      </c>
      <c r="H17" s="28">
        <v>20</v>
      </c>
      <c r="I17" s="8">
        <f>G17+H17</f>
        <v>68.759999999999991</v>
      </c>
      <c r="J17" s="34">
        <f>IF(AND(D17=0,G17=0),0,IF(D17=0,C17-I17,IF(G17=0,C17-F17,C17-MIN(F17,I17))))</f>
        <v>431.61</v>
      </c>
    </row>
    <row r="18" spans="1:10" ht="15.6" x14ac:dyDescent="0.3">
      <c r="A18" s="4">
        <v>7</v>
      </c>
      <c r="B18" s="64" t="s">
        <v>127</v>
      </c>
      <c r="C18" s="4">
        <v>500</v>
      </c>
      <c r="D18" s="6">
        <v>46.69</v>
      </c>
      <c r="E18" s="7">
        <v>25</v>
      </c>
      <c r="F18" s="8">
        <f>SUM(D18:E18)</f>
        <v>71.69</v>
      </c>
      <c r="G18" s="6">
        <v>51.15</v>
      </c>
      <c r="H18" s="28">
        <v>30</v>
      </c>
      <c r="I18" s="8">
        <f>G18+H18</f>
        <v>81.150000000000006</v>
      </c>
      <c r="J18" s="34">
        <f>IF(AND(D18=0,G18=0),0,IF(D18=0,C18-I18,IF(G18=0,C18-F18,C18-MIN(F18,I18))))</f>
        <v>428.31</v>
      </c>
    </row>
    <row r="19" spans="1:10" ht="15.6" x14ac:dyDescent="0.3">
      <c r="A19" s="4">
        <v>8</v>
      </c>
      <c r="B19" s="64" t="s">
        <v>121</v>
      </c>
      <c r="C19" s="4">
        <v>500</v>
      </c>
      <c r="D19" s="6">
        <v>71.11</v>
      </c>
      <c r="E19" s="7">
        <v>35</v>
      </c>
      <c r="F19" s="8">
        <f>SUM(D19:E19)</f>
        <v>106.11</v>
      </c>
      <c r="G19" s="6">
        <v>59.61</v>
      </c>
      <c r="H19" s="28">
        <v>15</v>
      </c>
      <c r="I19" s="8">
        <f>G19+H19</f>
        <v>74.61</v>
      </c>
      <c r="J19" s="34">
        <f>IF(AND(D19=0,G19=0),0,IF(D19=0,C19-I19,IF(G19=0,C19-F19,C19-MIN(F19,I19))))</f>
        <v>425.39</v>
      </c>
    </row>
    <row r="20" spans="1:10" ht="15.6" x14ac:dyDescent="0.3">
      <c r="A20" s="4">
        <v>9</v>
      </c>
      <c r="B20" s="64" t="s">
        <v>124</v>
      </c>
      <c r="C20" s="4">
        <v>500</v>
      </c>
      <c r="D20" s="6">
        <v>57.58</v>
      </c>
      <c r="E20" s="7">
        <v>35</v>
      </c>
      <c r="F20" s="8">
        <f>SUM(D20:E20)</f>
        <v>92.58</v>
      </c>
      <c r="G20" s="6">
        <v>50.14</v>
      </c>
      <c r="H20" s="28">
        <v>25</v>
      </c>
      <c r="I20" s="8">
        <f>G20+H20</f>
        <v>75.14</v>
      </c>
      <c r="J20" s="34">
        <f>IF(AND(D20=0,G20=0),0,IF(D20=0,C20-I20,IF(G20=0,C20-F20,C20-MIN(F20,I20))))</f>
        <v>424.86</v>
      </c>
    </row>
    <row r="21" spans="1:10" ht="15.6" x14ac:dyDescent="0.3">
      <c r="A21" s="4">
        <v>10</v>
      </c>
      <c r="B21" s="64" t="s">
        <v>129</v>
      </c>
      <c r="C21" s="4">
        <v>500</v>
      </c>
      <c r="D21" s="6">
        <v>56.71</v>
      </c>
      <c r="E21" s="7">
        <v>20</v>
      </c>
      <c r="F21" s="8">
        <f>SUM(D21:E21)</f>
        <v>76.710000000000008</v>
      </c>
      <c r="G21" s="6">
        <v>0</v>
      </c>
      <c r="H21" s="28">
        <v>0</v>
      </c>
      <c r="I21" s="8">
        <f>G21+H21</f>
        <v>0</v>
      </c>
      <c r="J21" s="34">
        <f>IF(AND(D21=0,G21=0),0,IF(D21=0,C21-I21,IF(G21=0,C21-F21,C21-MIN(F21,I21))))</f>
        <v>423.28999999999996</v>
      </c>
    </row>
    <row r="22" spans="1:10" ht="15.6" x14ac:dyDescent="0.3">
      <c r="A22" s="4">
        <v>11</v>
      </c>
      <c r="B22" s="64" t="s">
        <v>122</v>
      </c>
      <c r="C22" s="4">
        <v>500</v>
      </c>
      <c r="D22" s="6">
        <v>58.26</v>
      </c>
      <c r="E22" s="7">
        <v>20</v>
      </c>
      <c r="F22" s="8">
        <f>SUM(D22:E22)</f>
        <v>78.259999999999991</v>
      </c>
      <c r="G22" s="6">
        <v>57.02</v>
      </c>
      <c r="H22" s="28">
        <v>25</v>
      </c>
      <c r="I22" s="8">
        <f>G22+H22</f>
        <v>82.02000000000001</v>
      </c>
      <c r="J22" s="34">
        <f>IF(AND(D22=0,G22=0),0,IF(D22=0,C22-I22,IF(G22=0,C22-F22,C22-MIN(F22,I22))))</f>
        <v>421.74</v>
      </c>
    </row>
    <row r="23" spans="1:10" ht="15.6" x14ac:dyDescent="0.3">
      <c r="A23" s="4">
        <v>12</v>
      </c>
      <c r="B23" s="64" t="s">
        <v>126</v>
      </c>
      <c r="C23" s="4">
        <v>500</v>
      </c>
      <c r="D23" s="6">
        <v>76.83</v>
      </c>
      <c r="E23" s="7">
        <v>65</v>
      </c>
      <c r="F23" s="8">
        <f>SUM(D23:E23)</f>
        <v>141.82999999999998</v>
      </c>
      <c r="G23" s="6">
        <v>74.180000000000007</v>
      </c>
      <c r="H23" s="28">
        <v>10</v>
      </c>
      <c r="I23" s="8">
        <f>G23+H23</f>
        <v>84.18</v>
      </c>
      <c r="J23" s="34">
        <f>IF(AND(D23=0,G23=0),0,IF(D23=0,C23-I23,IF(G23=0,C23-F23,C23-MIN(F23,I23))))</f>
        <v>415.82</v>
      </c>
    </row>
    <row r="24" spans="1:10" ht="15.6" x14ac:dyDescent="0.3">
      <c r="A24" s="4">
        <v>13</v>
      </c>
      <c r="B24" s="64" t="s">
        <v>120</v>
      </c>
      <c r="C24" s="4">
        <v>500</v>
      </c>
      <c r="D24" s="6">
        <v>46.82</v>
      </c>
      <c r="E24" s="7">
        <v>40</v>
      </c>
      <c r="F24" s="8">
        <f>SUM(D24:E24)</f>
        <v>86.82</v>
      </c>
      <c r="G24" s="6">
        <v>57.97</v>
      </c>
      <c r="H24" s="28">
        <v>30</v>
      </c>
      <c r="I24" s="8">
        <f>G24+H24</f>
        <v>87.97</v>
      </c>
      <c r="J24" s="34">
        <f>IF(AND(D24=0,G24=0),0,IF(D24=0,C24-I24,IF(G24=0,C24-F24,C24-MIN(F24,I24))))</f>
        <v>413.18</v>
      </c>
    </row>
    <row r="25" spans="1:10" ht="15.6" x14ac:dyDescent="0.25">
      <c r="A25" s="4">
        <v>14</v>
      </c>
      <c r="B25" s="5"/>
      <c r="C25" s="4">
        <v>500</v>
      </c>
      <c r="D25" s="6"/>
      <c r="E25" s="7"/>
      <c r="F25" s="8">
        <f t="shared" ref="F12:F36" si="0">SUM(D25:E25)</f>
        <v>0</v>
      </c>
      <c r="G25" s="6"/>
      <c r="H25" s="28"/>
      <c r="I25" s="8">
        <f t="shared" ref="I12:I36" si="1">G25+H25</f>
        <v>0</v>
      </c>
      <c r="J25" s="34">
        <f t="shared" ref="J14:J36" si="2">IF(AND(D25=0,G25=0),0,IF(D25=0,C25-I25,IF(G25=0,C25-F25,C25-MIN(F25,I25))))</f>
        <v>0</v>
      </c>
    </row>
    <row r="26" spans="1:10" ht="15.6" x14ac:dyDescent="0.25">
      <c r="A26" s="4">
        <v>15</v>
      </c>
      <c r="B26" s="5"/>
      <c r="C26" s="4">
        <v>500</v>
      </c>
      <c r="D26" s="6"/>
      <c r="E26" s="7"/>
      <c r="F26" s="8">
        <f t="shared" si="0"/>
        <v>0</v>
      </c>
      <c r="G26" s="6"/>
      <c r="H26" s="28"/>
      <c r="I26" s="8">
        <f t="shared" si="1"/>
        <v>0</v>
      </c>
      <c r="J26" s="34">
        <f t="shared" si="2"/>
        <v>0</v>
      </c>
    </row>
    <row r="27" spans="1:10" ht="15.6" x14ac:dyDescent="0.25">
      <c r="A27" s="4">
        <v>16</v>
      </c>
      <c r="B27" s="5"/>
      <c r="C27" s="4">
        <v>500</v>
      </c>
      <c r="D27" s="6"/>
      <c r="E27" s="7"/>
      <c r="F27" s="8">
        <f t="shared" si="0"/>
        <v>0</v>
      </c>
      <c r="G27" s="6"/>
      <c r="H27" s="28"/>
      <c r="I27" s="8">
        <f t="shared" si="1"/>
        <v>0</v>
      </c>
      <c r="J27" s="34">
        <f t="shared" si="2"/>
        <v>0</v>
      </c>
    </row>
    <row r="28" spans="1:10" ht="15.6" x14ac:dyDescent="0.25">
      <c r="A28" s="4">
        <v>17</v>
      </c>
      <c r="B28" s="5"/>
      <c r="C28" s="4">
        <v>500</v>
      </c>
      <c r="D28" s="6"/>
      <c r="E28" s="7"/>
      <c r="F28" s="8">
        <f t="shared" si="0"/>
        <v>0</v>
      </c>
      <c r="G28" s="6"/>
      <c r="H28" s="28"/>
      <c r="I28" s="8">
        <f t="shared" si="1"/>
        <v>0</v>
      </c>
      <c r="J28" s="34">
        <f t="shared" si="2"/>
        <v>0</v>
      </c>
    </row>
    <row r="29" spans="1:10" ht="15.6" x14ac:dyDescent="0.25">
      <c r="A29" s="4">
        <v>18</v>
      </c>
      <c r="B29" s="5"/>
      <c r="C29" s="4">
        <v>500</v>
      </c>
      <c r="D29" s="6"/>
      <c r="E29" s="7"/>
      <c r="F29" s="8">
        <f t="shared" si="0"/>
        <v>0</v>
      </c>
      <c r="G29" s="6"/>
      <c r="H29" s="28"/>
      <c r="I29" s="8">
        <f t="shared" si="1"/>
        <v>0</v>
      </c>
      <c r="J29" s="34">
        <f t="shared" si="2"/>
        <v>0</v>
      </c>
    </row>
    <row r="30" spans="1:10" ht="15.6" x14ac:dyDescent="0.25">
      <c r="A30" s="4">
        <v>19</v>
      </c>
      <c r="B30" s="5"/>
      <c r="C30" s="4">
        <v>500</v>
      </c>
      <c r="D30" s="6"/>
      <c r="E30" s="7"/>
      <c r="F30" s="8">
        <f t="shared" si="0"/>
        <v>0</v>
      </c>
      <c r="G30" s="6"/>
      <c r="H30" s="28"/>
      <c r="I30" s="8">
        <f t="shared" si="1"/>
        <v>0</v>
      </c>
      <c r="J30" s="34">
        <f t="shared" si="2"/>
        <v>0</v>
      </c>
    </row>
    <row r="31" spans="1:10" ht="15.6" x14ac:dyDescent="0.25">
      <c r="A31" s="4">
        <v>20</v>
      </c>
      <c r="B31" s="5"/>
      <c r="C31" s="4">
        <v>500</v>
      </c>
      <c r="D31" s="6"/>
      <c r="E31" s="7"/>
      <c r="F31" s="8">
        <f t="shared" si="0"/>
        <v>0</v>
      </c>
      <c r="G31" s="6"/>
      <c r="H31" s="28"/>
      <c r="I31" s="8">
        <f t="shared" si="1"/>
        <v>0</v>
      </c>
      <c r="J31" s="34">
        <f t="shared" si="2"/>
        <v>0</v>
      </c>
    </row>
    <row r="32" spans="1:10" ht="15.6" x14ac:dyDescent="0.25">
      <c r="A32" s="4">
        <v>21</v>
      </c>
      <c r="B32" s="5"/>
      <c r="C32" s="4">
        <v>500</v>
      </c>
      <c r="D32" s="6"/>
      <c r="E32" s="7"/>
      <c r="F32" s="8">
        <f t="shared" si="0"/>
        <v>0</v>
      </c>
      <c r="G32" s="6"/>
      <c r="H32" s="28"/>
      <c r="I32" s="8">
        <f t="shared" si="1"/>
        <v>0</v>
      </c>
      <c r="J32" s="34">
        <f t="shared" si="2"/>
        <v>0</v>
      </c>
    </row>
    <row r="33" spans="1:10" ht="15.6" x14ac:dyDescent="0.25">
      <c r="A33" s="4">
        <v>22</v>
      </c>
      <c r="B33" s="5"/>
      <c r="C33" s="4">
        <v>500</v>
      </c>
      <c r="D33" s="6"/>
      <c r="E33" s="7"/>
      <c r="F33" s="8">
        <f t="shared" si="0"/>
        <v>0</v>
      </c>
      <c r="G33" s="6"/>
      <c r="H33" s="28"/>
      <c r="I33" s="8">
        <f t="shared" si="1"/>
        <v>0</v>
      </c>
      <c r="J33" s="34">
        <f t="shared" si="2"/>
        <v>0</v>
      </c>
    </row>
    <row r="34" spans="1:10" ht="15.6" x14ac:dyDescent="0.25">
      <c r="A34" s="4">
        <v>23</v>
      </c>
      <c r="B34" s="5"/>
      <c r="C34" s="4">
        <v>500</v>
      </c>
      <c r="D34" s="6"/>
      <c r="E34" s="7"/>
      <c r="F34" s="8">
        <f t="shared" si="0"/>
        <v>0</v>
      </c>
      <c r="G34" s="6"/>
      <c r="H34" s="28"/>
      <c r="I34" s="8">
        <f t="shared" si="1"/>
        <v>0</v>
      </c>
      <c r="J34" s="34">
        <f t="shared" si="2"/>
        <v>0</v>
      </c>
    </row>
    <row r="35" spans="1:10" ht="15.6" x14ac:dyDescent="0.25">
      <c r="A35" s="4">
        <v>24</v>
      </c>
      <c r="B35" s="5"/>
      <c r="C35" s="4">
        <v>500</v>
      </c>
      <c r="D35" s="6"/>
      <c r="E35" s="7"/>
      <c r="F35" s="8">
        <f t="shared" si="0"/>
        <v>0</v>
      </c>
      <c r="G35" s="6"/>
      <c r="H35" s="28"/>
      <c r="I35" s="8">
        <f t="shared" si="1"/>
        <v>0</v>
      </c>
      <c r="J35" s="34">
        <f t="shared" si="2"/>
        <v>0</v>
      </c>
    </row>
    <row r="36" spans="1:10" ht="15.6" x14ac:dyDescent="0.25">
      <c r="A36" s="4">
        <v>25</v>
      </c>
      <c r="B36" s="5"/>
      <c r="C36" s="4">
        <v>500</v>
      </c>
      <c r="D36" s="6"/>
      <c r="E36" s="7"/>
      <c r="F36" s="8">
        <f t="shared" si="0"/>
        <v>0</v>
      </c>
      <c r="G36" s="6"/>
      <c r="H36" s="28"/>
      <c r="I36" s="8">
        <f t="shared" si="1"/>
        <v>0</v>
      </c>
      <c r="J36" s="34">
        <f t="shared" si="2"/>
        <v>0</v>
      </c>
    </row>
  </sheetData>
  <sortState xmlns:xlrd2="http://schemas.microsoft.com/office/spreadsheetml/2017/richdata2" ref="B12:J24">
    <sortCondition descending="1" ref="J12:J24"/>
  </sortState>
  <mergeCells count="11">
    <mergeCell ref="A7:J7"/>
    <mergeCell ref="A3:J3"/>
    <mergeCell ref="A4:J4"/>
    <mergeCell ref="A5:J5"/>
    <mergeCell ref="A11:J11"/>
    <mergeCell ref="A9:A10"/>
    <mergeCell ref="B9:B10"/>
    <mergeCell ref="C9:C10"/>
    <mergeCell ref="D9:F9"/>
    <mergeCell ref="G9:I9"/>
    <mergeCell ref="J9:J10"/>
  </mergeCells>
  <pageMargins left="0.7" right="0.7" top="0.75" bottom="0.75" header="0.3" footer="0.3"/>
  <pageSetup scale="9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1F98-8CD0-4EAB-97B9-36CC2B502110}">
  <sheetPr>
    <pageSetUpPr fitToPage="1"/>
  </sheetPr>
  <dimension ref="A3:J36"/>
  <sheetViews>
    <sheetView topLeftCell="A3" workbookViewId="0">
      <selection activeCell="D15" sqref="D15"/>
    </sheetView>
  </sheetViews>
  <sheetFormatPr defaultRowHeight="13.2" x14ac:dyDescent="0.25"/>
  <cols>
    <col min="2" max="2" width="30.5546875" customWidth="1"/>
    <col min="3" max="3" width="9.6640625" customWidth="1"/>
    <col min="4" max="4" width="10.5546875" customWidth="1"/>
    <col min="5" max="6" width="10.6640625" customWidth="1"/>
    <col min="7" max="7" width="10.33203125" customWidth="1"/>
    <col min="8" max="8" width="10" customWidth="1"/>
    <col min="9" max="9" width="10.109375" customWidth="1"/>
    <col min="10" max="10" width="15.33203125" customWidth="1"/>
  </cols>
  <sheetData>
    <row r="3" spans="1:10" ht="15.6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15.6" x14ac:dyDescent="0.3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15.6" x14ac:dyDescent="0.3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</row>
    <row r="7" spans="1:10" ht="17.399999999999999" x14ac:dyDescent="0.25">
      <c r="A7" s="107" t="s">
        <v>31</v>
      </c>
      <c r="B7" s="107"/>
      <c r="C7" s="107"/>
      <c r="D7" s="107"/>
      <c r="E7" s="107"/>
      <c r="F7" s="107"/>
      <c r="G7" s="107"/>
      <c r="H7" s="107"/>
      <c r="I7" s="107"/>
      <c r="J7" s="107"/>
    </row>
    <row r="8" spans="1:10" ht="13.8" thickBot="1" x14ac:dyDescent="0.3"/>
    <row r="9" spans="1:10" ht="16.2" thickBot="1" x14ac:dyDescent="0.3">
      <c r="A9" s="92" t="s">
        <v>0</v>
      </c>
      <c r="B9" s="114" t="s">
        <v>1</v>
      </c>
      <c r="C9" s="96" t="s">
        <v>2</v>
      </c>
      <c r="D9" s="84" t="s">
        <v>7</v>
      </c>
      <c r="E9" s="76"/>
      <c r="F9" s="77"/>
      <c r="G9" s="84" t="s">
        <v>8</v>
      </c>
      <c r="H9" s="85"/>
      <c r="I9" s="86"/>
      <c r="J9" s="71" t="s">
        <v>6</v>
      </c>
    </row>
    <row r="10" spans="1:10" ht="46.5" customHeight="1" thickBot="1" x14ac:dyDescent="0.3">
      <c r="A10" s="93"/>
      <c r="B10" s="115"/>
      <c r="C10" s="97"/>
      <c r="D10" s="2" t="s">
        <v>3</v>
      </c>
      <c r="E10" s="1" t="s">
        <v>5</v>
      </c>
      <c r="F10" s="9" t="s">
        <v>4</v>
      </c>
      <c r="G10" s="2" t="s">
        <v>3</v>
      </c>
      <c r="H10" s="1" t="s">
        <v>5</v>
      </c>
      <c r="I10" s="9" t="s">
        <v>4</v>
      </c>
      <c r="J10" s="72"/>
    </row>
    <row r="11" spans="1:10" ht="15.6" x14ac:dyDescent="0.25">
      <c r="A11" s="111" t="s">
        <v>30</v>
      </c>
      <c r="B11" s="112"/>
      <c r="C11" s="112"/>
      <c r="D11" s="112"/>
      <c r="E11" s="112"/>
      <c r="F11" s="112"/>
      <c r="G11" s="112"/>
      <c r="H11" s="112"/>
      <c r="I11" s="112"/>
      <c r="J11" s="113"/>
    </row>
    <row r="12" spans="1:10" ht="15.6" x14ac:dyDescent="0.3">
      <c r="A12" s="4">
        <v>1</v>
      </c>
      <c r="B12" s="64" t="s">
        <v>134</v>
      </c>
      <c r="C12" s="4">
        <v>500</v>
      </c>
      <c r="D12" s="6">
        <v>62.91</v>
      </c>
      <c r="E12" s="7">
        <v>0</v>
      </c>
      <c r="F12" s="8">
        <f>SUM(D12:E12)</f>
        <v>62.91</v>
      </c>
      <c r="G12" s="6">
        <v>60.49</v>
      </c>
      <c r="H12" s="28">
        <v>0</v>
      </c>
      <c r="I12" s="8">
        <f>G12+H12</f>
        <v>60.49</v>
      </c>
      <c r="J12" s="34">
        <f>IF(AND(D12=0,G12=0),0,IF(D12=0,C12-I12,IF(G12=0,C12-F12,C12-MIN(F12,I12))))</f>
        <v>439.51</v>
      </c>
    </row>
    <row r="13" spans="1:10" ht="15.6" x14ac:dyDescent="0.3">
      <c r="A13" s="4">
        <v>2</v>
      </c>
      <c r="B13" s="64" t="s">
        <v>133</v>
      </c>
      <c r="C13" s="4">
        <v>500</v>
      </c>
      <c r="D13" s="6">
        <v>75</v>
      </c>
      <c r="E13" s="7">
        <v>10</v>
      </c>
      <c r="F13" s="8">
        <f>SUM(D13:E13)</f>
        <v>85</v>
      </c>
      <c r="G13" s="6">
        <v>69.66</v>
      </c>
      <c r="H13" s="28">
        <v>0</v>
      </c>
      <c r="I13" s="8">
        <f>G13+H13</f>
        <v>69.66</v>
      </c>
      <c r="J13" s="34">
        <f>IF(AND(D13=0,G13=0),0,IF(D13=0,C13-I13,IF(G13=0,C13-F13,C13-MIN(F13,I13))))</f>
        <v>430.34000000000003</v>
      </c>
    </row>
    <row r="14" spans="1:10" ht="15.6" x14ac:dyDescent="0.3">
      <c r="A14" s="4">
        <v>3</v>
      </c>
      <c r="B14" s="64" t="s">
        <v>130</v>
      </c>
      <c r="C14" s="4">
        <v>500</v>
      </c>
      <c r="D14" s="6">
        <v>60.05</v>
      </c>
      <c r="E14" s="7">
        <v>10</v>
      </c>
      <c r="F14" s="8">
        <f>SUM(D14:E14)</f>
        <v>70.05</v>
      </c>
      <c r="G14" s="6">
        <v>69</v>
      </c>
      <c r="H14" s="28">
        <v>30</v>
      </c>
      <c r="I14" s="8">
        <f>G14+H14</f>
        <v>99</v>
      </c>
      <c r="J14" s="34">
        <f>IF(AND(D14=0,G14=0),0,IF(D14=0,C14-I14,IF(G14=0,C14-F14,C14-MIN(F14,I14))))</f>
        <v>429.95</v>
      </c>
    </row>
    <row r="15" spans="1:10" ht="15.6" x14ac:dyDescent="0.3">
      <c r="A15" s="4">
        <v>4</v>
      </c>
      <c r="B15" s="64" t="s">
        <v>131</v>
      </c>
      <c r="C15" s="4">
        <v>500</v>
      </c>
      <c r="D15" s="6">
        <v>60.16</v>
      </c>
      <c r="E15" s="7">
        <v>20</v>
      </c>
      <c r="F15" s="8">
        <f>SUM(D15:E15)</f>
        <v>80.16</v>
      </c>
      <c r="G15" s="6">
        <v>61.19</v>
      </c>
      <c r="H15" s="28">
        <v>10</v>
      </c>
      <c r="I15" s="8">
        <f>G15+H15</f>
        <v>71.19</v>
      </c>
      <c r="J15" s="34">
        <f>IF(AND(D15=0,G15=0),0,IF(D15=0,C15-I15,IF(G15=0,C15-F15,C15-MIN(F15,I15))))</f>
        <v>428.81</v>
      </c>
    </row>
    <row r="16" spans="1:10" ht="15.6" x14ac:dyDescent="0.3">
      <c r="A16" s="4">
        <v>5</v>
      </c>
      <c r="B16" s="64" t="s">
        <v>137</v>
      </c>
      <c r="C16" s="4">
        <v>500</v>
      </c>
      <c r="D16" s="6">
        <v>53.65</v>
      </c>
      <c r="E16" s="7">
        <v>40</v>
      </c>
      <c r="F16" s="8">
        <f>SUM(D16:E16)</f>
        <v>93.65</v>
      </c>
      <c r="G16" s="6">
        <v>51.81</v>
      </c>
      <c r="H16" s="28">
        <v>20</v>
      </c>
      <c r="I16" s="8">
        <f>G16+H16</f>
        <v>71.81</v>
      </c>
      <c r="J16" s="34">
        <f>IF(AND(D16=0,G16=0),0,IF(D16=0,C16-I16,IF(G16=0,C16-F16,C16-MIN(F16,I16))))</f>
        <v>428.19</v>
      </c>
    </row>
    <row r="17" spans="1:10" ht="15.6" x14ac:dyDescent="0.3">
      <c r="A17" s="4">
        <v>6</v>
      </c>
      <c r="B17" s="64" t="s">
        <v>136</v>
      </c>
      <c r="C17" s="4">
        <v>500</v>
      </c>
      <c r="D17" s="6">
        <v>68.33</v>
      </c>
      <c r="E17" s="7">
        <v>10</v>
      </c>
      <c r="F17" s="8">
        <f>SUM(D17:E17)</f>
        <v>78.33</v>
      </c>
      <c r="G17" s="6">
        <v>67.91</v>
      </c>
      <c r="H17" s="28">
        <v>10</v>
      </c>
      <c r="I17" s="8">
        <f>G17+H17</f>
        <v>77.91</v>
      </c>
      <c r="J17" s="34">
        <f>IF(AND(D17=0,G17=0),0,IF(D17=0,C17-I17,IF(G17=0,C17-F17,C17-MIN(F17,I17))))</f>
        <v>422.09000000000003</v>
      </c>
    </row>
    <row r="18" spans="1:10" ht="15.6" x14ac:dyDescent="0.3">
      <c r="A18" s="4">
        <v>7</v>
      </c>
      <c r="B18" s="64" t="s">
        <v>135</v>
      </c>
      <c r="C18" s="4">
        <v>500</v>
      </c>
      <c r="D18" s="6">
        <v>73.92</v>
      </c>
      <c r="E18" s="7">
        <v>30</v>
      </c>
      <c r="F18" s="8">
        <f>SUM(D18:E18)</f>
        <v>103.92</v>
      </c>
      <c r="G18" s="6">
        <v>68.67</v>
      </c>
      <c r="H18" s="28">
        <v>20</v>
      </c>
      <c r="I18" s="8">
        <f>G18+H18</f>
        <v>88.67</v>
      </c>
      <c r="J18" s="34">
        <f>IF(AND(D18=0,G18=0),0,IF(D18=0,C18-I18,IF(G18=0,C18-F18,C18-MIN(F18,I18))))</f>
        <v>411.33</v>
      </c>
    </row>
    <row r="19" spans="1:10" ht="15.6" x14ac:dyDescent="0.3">
      <c r="A19" s="4">
        <v>8</v>
      </c>
      <c r="B19" s="64" t="s">
        <v>132</v>
      </c>
      <c r="C19" s="4">
        <v>500</v>
      </c>
      <c r="D19" s="6">
        <v>71.81</v>
      </c>
      <c r="E19" s="7">
        <v>25</v>
      </c>
      <c r="F19" s="8">
        <f>SUM(D19:E19)</f>
        <v>96.81</v>
      </c>
      <c r="G19" s="6">
        <v>70.19</v>
      </c>
      <c r="H19" s="28">
        <v>20</v>
      </c>
      <c r="I19" s="8">
        <f>G19+H19</f>
        <v>90.19</v>
      </c>
      <c r="J19" s="34">
        <f>IF(AND(D19=0,G19=0),0,IF(D19=0,C19-I19,IF(G19=0,C19-F19,C19-MIN(F19,I19))))</f>
        <v>409.81</v>
      </c>
    </row>
    <row r="20" spans="1:10" ht="15.6" x14ac:dyDescent="0.25">
      <c r="A20" s="4">
        <v>9</v>
      </c>
      <c r="B20" s="5"/>
      <c r="C20" s="4">
        <v>500</v>
      </c>
      <c r="D20" s="6"/>
      <c r="E20" s="7"/>
      <c r="F20" s="8">
        <f t="shared" ref="F12:F36" si="0">SUM(D20:E20)</f>
        <v>0</v>
      </c>
      <c r="G20" s="6"/>
      <c r="H20" s="28"/>
      <c r="I20" s="8">
        <f t="shared" ref="I12:I36" si="1">G20+H20</f>
        <v>0</v>
      </c>
      <c r="J20" s="34">
        <f t="shared" ref="J14:J36" si="2">IF(AND(D20=0,G20=0),0,IF(D20=0,C20-I20,IF(G20=0,C20-F20,C20-MIN(F20,I20))))</f>
        <v>0</v>
      </c>
    </row>
    <row r="21" spans="1:10" ht="15.6" x14ac:dyDescent="0.25">
      <c r="A21" s="4">
        <v>10</v>
      </c>
      <c r="B21" s="5"/>
      <c r="C21" s="4">
        <v>500</v>
      </c>
      <c r="D21" s="6"/>
      <c r="E21" s="7"/>
      <c r="F21" s="8">
        <f t="shared" si="0"/>
        <v>0</v>
      </c>
      <c r="G21" s="6"/>
      <c r="H21" s="28"/>
      <c r="I21" s="8">
        <f t="shared" si="1"/>
        <v>0</v>
      </c>
      <c r="J21" s="34">
        <f t="shared" si="2"/>
        <v>0</v>
      </c>
    </row>
    <row r="22" spans="1:10" ht="15.6" x14ac:dyDescent="0.25">
      <c r="A22" s="4">
        <v>11</v>
      </c>
      <c r="B22" s="5"/>
      <c r="C22" s="4">
        <v>500</v>
      </c>
      <c r="D22" s="6"/>
      <c r="E22" s="7"/>
      <c r="F22" s="8">
        <f t="shared" si="0"/>
        <v>0</v>
      </c>
      <c r="G22" s="6"/>
      <c r="H22" s="28"/>
      <c r="I22" s="8">
        <f t="shared" si="1"/>
        <v>0</v>
      </c>
      <c r="J22" s="34">
        <f t="shared" si="2"/>
        <v>0</v>
      </c>
    </row>
    <row r="23" spans="1:10" ht="15.6" x14ac:dyDescent="0.25">
      <c r="A23" s="4">
        <v>12</v>
      </c>
      <c r="B23" s="5"/>
      <c r="C23" s="4">
        <v>500</v>
      </c>
      <c r="D23" s="6"/>
      <c r="E23" s="7"/>
      <c r="F23" s="8">
        <f t="shared" si="0"/>
        <v>0</v>
      </c>
      <c r="G23" s="6"/>
      <c r="H23" s="28"/>
      <c r="I23" s="8">
        <f t="shared" si="1"/>
        <v>0</v>
      </c>
      <c r="J23" s="34">
        <f t="shared" si="2"/>
        <v>0</v>
      </c>
    </row>
    <row r="24" spans="1:10" ht="15.6" x14ac:dyDescent="0.25">
      <c r="A24" s="4">
        <v>13</v>
      </c>
      <c r="B24" s="5"/>
      <c r="C24" s="4">
        <v>500</v>
      </c>
      <c r="D24" s="6"/>
      <c r="E24" s="7"/>
      <c r="F24" s="8">
        <f t="shared" si="0"/>
        <v>0</v>
      </c>
      <c r="G24" s="6"/>
      <c r="H24" s="28"/>
      <c r="I24" s="8">
        <f t="shared" si="1"/>
        <v>0</v>
      </c>
      <c r="J24" s="34">
        <f t="shared" si="2"/>
        <v>0</v>
      </c>
    </row>
    <row r="25" spans="1:10" ht="15.6" x14ac:dyDescent="0.25">
      <c r="A25" s="4">
        <v>14</v>
      </c>
      <c r="B25" s="5"/>
      <c r="C25" s="4">
        <v>500</v>
      </c>
      <c r="D25" s="6"/>
      <c r="E25" s="7"/>
      <c r="F25" s="8">
        <f t="shared" si="0"/>
        <v>0</v>
      </c>
      <c r="G25" s="6"/>
      <c r="H25" s="28"/>
      <c r="I25" s="8">
        <f t="shared" si="1"/>
        <v>0</v>
      </c>
      <c r="J25" s="34">
        <f t="shared" si="2"/>
        <v>0</v>
      </c>
    </row>
    <row r="26" spans="1:10" ht="15.6" x14ac:dyDescent="0.25">
      <c r="A26" s="4">
        <v>15</v>
      </c>
      <c r="B26" s="5"/>
      <c r="C26" s="4">
        <v>500</v>
      </c>
      <c r="D26" s="6"/>
      <c r="E26" s="7"/>
      <c r="F26" s="8">
        <f t="shared" si="0"/>
        <v>0</v>
      </c>
      <c r="G26" s="6"/>
      <c r="H26" s="28"/>
      <c r="I26" s="8">
        <f t="shared" si="1"/>
        <v>0</v>
      </c>
      <c r="J26" s="34">
        <f t="shared" si="2"/>
        <v>0</v>
      </c>
    </row>
    <row r="27" spans="1:10" ht="15.6" x14ac:dyDescent="0.25">
      <c r="A27" s="4">
        <v>16</v>
      </c>
      <c r="B27" s="5"/>
      <c r="C27" s="4">
        <v>500</v>
      </c>
      <c r="D27" s="6"/>
      <c r="E27" s="7"/>
      <c r="F27" s="8">
        <f t="shared" si="0"/>
        <v>0</v>
      </c>
      <c r="G27" s="6"/>
      <c r="H27" s="28"/>
      <c r="I27" s="8">
        <f t="shared" si="1"/>
        <v>0</v>
      </c>
      <c r="J27" s="34">
        <f t="shared" si="2"/>
        <v>0</v>
      </c>
    </row>
    <row r="28" spans="1:10" ht="15.6" x14ac:dyDescent="0.25">
      <c r="A28" s="4">
        <v>17</v>
      </c>
      <c r="B28" s="5"/>
      <c r="C28" s="4">
        <v>500</v>
      </c>
      <c r="D28" s="6"/>
      <c r="E28" s="7"/>
      <c r="F28" s="8">
        <f t="shared" si="0"/>
        <v>0</v>
      </c>
      <c r="G28" s="6"/>
      <c r="H28" s="28"/>
      <c r="I28" s="8">
        <f t="shared" si="1"/>
        <v>0</v>
      </c>
      <c r="J28" s="34">
        <f t="shared" si="2"/>
        <v>0</v>
      </c>
    </row>
    <row r="29" spans="1:10" ht="15.6" x14ac:dyDescent="0.25">
      <c r="A29" s="4">
        <v>18</v>
      </c>
      <c r="B29" s="5"/>
      <c r="C29" s="4">
        <v>500</v>
      </c>
      <c r="D29" s="6"/>
      <c r="E29" s="7"/>
      <c r="F29" s="8">
        <f t="shared" si="0"/>
        <v>0</v>
      </c>
      <c r="G29" s="6"/>
      <c r="H29" s="28"/>
      <c r="I29" s="8">
        <f t="shared" si="1"/>
        <v>0</v>
      </c>
      <c r="J29" s="34">
        <f t="shared" si="2"/>
        <v>0</v>
      </c>
    </row>
    <row r="30" spans="1:10" ht="15.6" x14ac:dyDescent="0.25">
      <c r="A30" s="4">
        <v>19</v>
      </c>
      <c r="B30" s="5"/>
      <c r="C30" s="4">
        <v>500</v>
      </c>
      <c r="D30" s="6"/>
      <c r="E30" s="7"/>
      <c r="F30" s="8">
        <f t="shared" si="0"/>
        <v>0</v>
      </c>
      <c r="G30" s="6"/>
      <c r="H30" s="28"/>
      <c r="I30" s="8">
        <f t="shared" si="1"/>
        <v>0</v>
      </c>
      <c r="J30" s="34">
        <f t="shared" si="2"/>
        <v>0</v>
      </c>
    </row>
    <row r="31" spans="1:10" ht="15.6" x14ac:dyDescent="0.25">
      <c r="A31" s="4">
        <v>20</v>
      </c>
      <c r="B31" s="5"/>
      <c r="C31" s="4">
        <v>500</v>
      </c>
      <c r="D31" s="6"/>
      <c r="E31" s="7"/>
      <c r="F31" s="8">
        <f t="shared" si="0"/>
        <v>0</v>
      </c>
      <c r="G31" s="6"/>
      <c r="H31" s="28"/>
      <c r="I31" s="8">
        <f t="shared" si="1"/>
        <v>0</v>
      </c>
      <c r="J31" s="34">
        <f t="shared" si="2"/>
        <v>0</v>
      </c>
    </row>
    <row r="32" spans="1:10" ht="15.6" x14ac:dyDescent="0.25">
      <c r="A32" s="4">
        <v>21</v>
      </c>
      <c r="B32" s="5"/>
      <c r="C32" s="4">
        <v>500</v>
      </c>
      <c r="D32" s="6"/>
      <c r="E32" s="7"/>
      <c r="F32" s="8">
        <f t="shared" si="0"/>
        <v>0</v>
      </c>
      <c r="G32" s="6"/>
      <c r="H32" s="28"/>
      <c r="I32" s="8">
        <f t="shared" si="1"/>
        <v>0</v>
      </c>
      <c r="J32" s="34">
        <f t="shared" si="2"/>
        <v>0</v>
      </c>
    </row>
    <row r="33" spans="1:10" ht="15.6" x14ac:dyDescent="0.25">
      <c r="A33" s="4">
        <v>22</v>
      </c>
      <c r="B33" s="5"/>
      <c r="C33" s="4">
        <v>500</v>
      </c>
      <c r="D33" s="6"/>
      <c r="E33" s="7"/>
      <c r="F33" s="8">
        <f t="shared" si="0"/>
        <v>0</v>
      </c>
      <c r="G33" s="6"/>
      <c r="H33" s="28"/>
      <c r="I33" s="8">
        <f t="shared" si="1"/>
        <v>0</v>
      </c>
      <c r="J33" s="34">
        <f t="shared" si="2"/>
        <v>0</v>
      </c>
    </row>
    <row r="34" spans="1:10" ht="15.6" x14ac:dyDescent="0.25">
      <c r="A34" s="4">
        <v>23</v>
      </c>
      <c r="B34" s="5"/>
      <c r="C34" s="4">
        <v>500</v>
      </c>
      <c r="D34" s="6"/>
      <c r="E34" s="7"/>
      <c r="F34" s="8">
        <f t="shared" si="0"/>
        <v>0</v>
      </c>
      <c r="G34" s="6"/>
      <c r="H34" s="28"/>
      <c r="I34" s="8">
        <f t="shared" si="1"/>
        <v>0</v>
      </c>
      <c r="J34" s="34">
        <f t="shared" si="2"/>
        <v>0</v>
      </c>
    </row>
    <row r="35" spans="1:10" ht="15.6" x14ac:dyDescent="0.25">
      <c r="A35" s="4">
        <v>24</v>
      </c>
      <c r="B35" s="5"/>
      <c r="C35" s="4">
        <v>500</v>
      </c>
      <c r="D35" s="6"/>
      <c r="E35" s="7"/>
      <c r="F35" s="8">
        <f t="shared" si="0"/>
        <v>0</v>
      </c>
      <c r="G35" s="6"/>
      <c r="H35" s="28"/>
      <c r="I35" s="8">
        <f t="shared" si="1"/>
        <v>0</v>
      </c>
      <c r="J35" s="34">
        <f t="shared" si="2"/>
        <v>0</v>
      </c>
    </row>
    <row r="36" spans="1:10" ht="15.6" x14ac:dyDescent="0.25">
      <c r="A36" s="4">
        <v>25</v>
      </c>
      <c r="B36" s="5"/>
      <c r="C36" s="4">
        <v>500</v>
      </c>
      <c r="D36" s="6"/>
      <c r="E36" s="7"/>
      <c r="F36" s="8">
        <f t="shared" si="0"/>
        <v>0</v>
      </c>
      <c r="G36" s="6"/>
      <c r="H36" s="28"/>
      <c r="I36" s="8">
        <f t="shared" si="1"/>
        <v>0</v>
      </c>
      <c r="J36" s="34">
        <f t="shared" si="2"/>
        <v>0</v>
      </c>
    </row>
  </sheetData>
  <sortState xmlns:xlrd2="http://schemas.microsoft.com/office/spreadsheetml/2017/richdata2" ref="B12:J19">
    <sortCondition descending="1" ref="J12:J19"/>
  </sortState>
  <mergeCells count="11">
    <mergeCell ref="A11:J11"/>
    <mergeCell ref="A3:J3"/>
    <mergeCell ref="A4:J4"/>
    <mergeCell ref="A5:J5"/>
    <mergeCell ref="A7:J7"/>
    <mergeCell ref="A9:A10"/>
    <mergeCell ref="B9:B10"/>
    <mergeCell ref="C9:C10"/>
    <mergeCell ref="D9:F9"/>
    <mergeCell ref="G9:I9"/>
    <mergeCell ref="J9:J10"/>
  </mergeCells>
  <pageMargins left="0.7" right="0.7" top="0.75" bottom="0.75" header="0.3" footer="0.3"/>
  <pageSetup scale="9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9030-3974-457C-96FA-16649DFCE93D}">
  <sheetPr>
    <pageSetUpPr fitToPage="1"/>
  </sheetPr>
  <dimension ref="A3:P36"/>
  <sheetViews>
    <sheetView tabSelected="1" topLeftCell="A6" workbookViewId="0">
      <selection activeCell="B13" sqref="B13"/>
    </sheetView>
  </sheetViews>
  <sheetFormatPr defaultRowHeight="13.2" x14ac:dyDescent="0.25"/>
  <cols>
    <col min="1" max="1" width="7.5546875" customWidth="1"/>
    <col min="2" max="2" width="30.33203125" customWidth="1"/>
    <col min="3" max="3" width="8.5546875" customWidth="1"/>
    <col min="11" max="11" width="11.6640625" customWidth="1"/>
    <col min="14" max="14" width="11.109375" customWidth="1"/>
    <col min="15" max="15" width="13.5546875" customWidth="1"/>
  </cols>
  <sheetData>
    <row r="3" spans="1:16" ht="15.6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19"/>
    </row>
    <row r="4" spans="1:16" ht="15.6" x14ac:dyDescent="0.3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19"/>
    </row>
    <row r="5" spans="1:16" ht="15.6" x14ac:dyDescent="0.3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19"/>
    </row>
    <row r="7" spans="1:16" ht="17.399999999999999" x14ac:dyDescent="0.3">
      <c r="A7" s="98" t="s">
        <v>36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</row>
    <row r="8" spans="1:16" ht="13.8" thickBot="1" x14ac:dyDescent="0.3">
      <c r="C8" s="12"/>
      <c r="L8" s="12"/>
      <c r="M8" s="12"/>
      <c r="N8" s="12"/>
      <c r="O8" s="12"/>
    </row>
    <row r="9" spans="1:16" ht="16.5" customHeight="1" thickBot="1" x14ac:dyDescent="0.3">
      <c r="A9" s="92" t="s">
        <v>0</v>
      </c>
      <c r="B9" s="94" t="s">
        <v>1</v>
      </c>
      <c r="C9" s="121" t="s">
        <v>13</v>
      </c>
      <c r="D9" s="82" t="s">
        <v>2</v>
      </c>
      <c r="E9" s="84" t="s">
        <v>7</v>
      </c>
      <c r="F9" s="76"/>
      <c r="G9" s="77"/>
      <c r="H9" s="84" t="s">
        <v>8</v>
      </c>
      <c r="I9" s="85"/>
      <c r="J9" s="86"/>
      <c r="K9" s="71" t="s">
        <v>37</v>
      </c>
      <c r="L9" s="117" t="s">
        <v>33</v>
      </c>
      <c r="M9" s="118"/>
      <c r="N9" s="104" t="s">
        <v>34</v>
      </c>
      <c r="O9" s="119" t="s">
        <v>35</v>
      </c>
    </row>
    <row r="10" spans="1:16" ht="46.5" customHeight="1" thickBot="1" x14ac:dyDescent="0.3">
      <c r="A10" s="93"/>
      <c r="B10" s="95"/>
      <c r="C10" s="122"/>
      <c r="D10" s="83"/>
      <c r="E10" s="13" t="s">
        <v>3</v>
      </c>
      <c r="F10" s="14" t="s">
        <v>5</v>
      </c>
      <c r="G10" s="9" t="s">
        <v>4</v>
      </c>
      <c r="H10" s="13" t="s">
        <v>3</v>
      </c>
      <c r="I10" s="14" t="s">
        <v>5</v>
      </c>
      <c r="J10" s="9" t="s">
        <v>4</v>
      </c>
      <c r="K10" s="72"/>
      <c r="L10" s="46" t="s">
        <v>32</v>
      </c>
      <c r="M10" s="47" t="s">
        <v>11</v>
      </c>
      <c r="N10" s="116"/>
      <c r="O10" s="120"/>
    </row>
    <row r="11" spans="1:16" ht="21.6" thickBot="1" x14ac:dyDescent="0.3">
      <c r="A11" s="84" t="s">
        <v>15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7"/>
    </row>
    <row r="12" spans="1:16" ht="15.6" x14ac:dyDescent="0.3">
      <c r="A12" s="15">
        <v>1</v>
      </c>
      <c r="B12" s="64" t="s">
        <v>138</v>
      </c>
      <c r="C12" s="39">
        <v>392</v>
      </c>
      <c r="D12" s="48">
        <f>500+IF(C12&lt;240,0,MIN(35,INT((C12-240)/8)+1))</f>
        <v>520</v>
      </c>
      <c r="E12" s="26">
        <v>42.04</v>
      </c>
      <c r="F12" s="26">
        <v>10</v>
      </c>
      <c r="G12" s="27">
        <f>SUM(E12:F12)</f>
        <v>52.04</v>
      </c>
      <c r="H12" s="26">
        <v>41.5</v>
      </c>
      <c r="I12" s="26">
        <v>0</v>
      </c>
      <c r="J12" s="27">
        <f>H12+I12</f>
        <v>41.5</v>
      </c>
      <c r="K12" s="50">
        <f>IF(AND(E12=0,H12=0),0,IF(E12=0,J12,IF(H12=0,G12,MIN(G12,J12))))</f>
        <v>41.5</v>
      </c>
      <c r="L12" s="39">
        <v>65.19</v>
      </c>
      <c r="M12" s="39">
        <v>0</v>
      </c>
      <c r="N12" s="35">
        <f>SUM(L12+M12)</f>
        <v>65.19</v>
      </c>
      <c r="O12" s="33">
        <f>IF(K12=0,0,D12-K12-N12)</f>
        <v>413.31</v>
      </c>
    </row>
    <row r="13" spans="1:16" ht="15.6" x14ac:dyDescent="0.3">
      <c r="A13" s="3">
        <v>2</v>
      </c>
      <c r="B13" s="64" t="s">
        <v>146</v>
      </c>
      <c r="C13" s="10">
        <v>353</v>
      </c>
      <c r="D13" s="49">
        <f>500+IF(C13&lt;240,0,MIN(35,INT((C13-240)/8)+1))</f>
        <v>515</v>
      </c>
      <c r="E13" s="6">
        <v>40.24</v>
      </c>
      <c r="F13" s="6">
        <v>0</v>
      </c>
      <c r="G13" s="8">
        <f>SUM(E13:F13)</f>
        <v>40.24</v>
      </c>
      <c r="H13" s="6">
        <v>41.03</v>
      </c>
      <c r="I13" s="6">
        <v>0</v>
      </c>
      <c r="J13" s="8">
        <f>H13+I13</f>
        <v>41.03</v>
      </c>
      <c r="K13" s="50">
        <f>IF(AND(E13=0,H13=0),0,IF(E13=0,J13,IF(H13=0,G13,MIN(G13,J13))))</f>
        <v>40.24</v>
      </c>
      <c r="L13" s="10">
        <v>62.84</v>
      </c>
      <c r="M13" s="10">
        <v>0</v>
      </c>
      <c r="N13" s="35">
        <f>SUM(L13+M13)</f>
        <v>62.84</v>
      </c>
      <c r="O13" s="33">
        <f>IF(K13=0,0,D13-K13-N13)</f>
        <v>411.91999999999996</v>
      </c>
    </row>
    <row r="14" spans="1:16" ht="15.6" x14ac:dyDescent="0.3">
      <c r="A14" s="3">
        <v>3</v>
      </c>
      <c r="B14" s="64" t="s">
        <v>142</v>
      </c>
      <c r="C14" s="10">
        <v>372</v>
      </c>
      <c r="D14" s="49">
        <f>500+IF(C14&lt;240,0,MIN(35,INT((C14-240)/8)+1))</f>
        <v>517</v>
      </c>
      <c r="E14" s="6">
        <v>51.56</v>
      </c>
      <c r="F14" s="6">
        <v>0</v>
      </c>
      <c r="G14" s="8">
        <f>SUM(E14:F14)</f>
        <v>51.56</v>
      </c>
      <c r="H14" s="6">
        <v>49.77</v>
      </c>
      <c r="I14" s="6">
        <v>0</v>
      </c>
      <c r="J14" s="8">
        <f>H14+I14</f>
        <v>49.77</v>
      </c>
      <c r="K14" s="50">
        <f>IF(AND(E14=0,H14=0),0,IF(E14=0,J14,IF(H14=0,G14,MIN(G14,J14))))</f>
        <v>49.77</v>
      </c>
      <c r="L14" s="10">
        <v>63.84</v>
      </c>
      <c r="M14" s="10">
        <v>0</v>
      </c>
      <c r="N14" s="35">
        <f>SUM(L14+M14)</f>
        <v>63.84</v>
      </c>
      <c r="O14" s="33">
        <f>IF(K14=0,0,D14-K14-N14)</f>
        <v>403.39</v>
      </c>
    </row>
    <row r="15" spans="1:16" ht="15.6" x14ac:dyDescent="0.3">
      <c r="A15" s="3">
        <v>4</v>
      </c>
      <c r="B15" s="64" t="s">
        <v>140</v>
      </c>
      <c r="C15" s="10">
        <v>328</v>
      </c>
      <c r="D15" s="49">
        <f>500+IF(C15&lt;240,0,MIN(35,INT((C15-240)/8)+1))</f>
        <v>512</v>
      </c>
      <c r="E15" s="6">
        <v>45.33</v>
      </c>
      <c r="F15" s="6">
        <v>30</v>
      </c>
      <c r="G15" s="8">
        <f>SUM(E15:F15)</f>
        <v>75.33</v>
      </c>
      <c r="H15" s="6">
        <v>59.37</v>
      </c>
      <c r="I15" s="6">
        <v>0</v>
      </c>
      <c r="J15" s="8">
        <f>H15+I15</f>
        <v>59.37</v>
      </c>
      <c r="K15" s="50">
        <f>IF(AND(E15=0,H15=0),0,IF(E15=0,J15,IF(H15=0,G15,MIN(G15,J15))))</f>
        <v>59.37</v>
      </c>
      <c r="L15" s="10">
        <v>59.53</v>
      </c>
      <c r="M15" s="10">
        <v>0</v>
      </c>
      <c r="N15" s="35">
        <f>SUM(L15+M15)</f>
        <v>59.53</v>
      </c>
      <c r="O15" s="33">
        <f>IF(K15=0,0,D15-K15-N15)</f>
        <v>393.1</v>
      </c>
    </row>
    <row r="16" spans="1:16" ht="15.6" x14ac:dyDescent="0.3">
      <c r="A16" s="3">
        <v>5</v>
      </c>
      <c r="B16" s="64" t="s">
        <v>143</v>
      </c>
      <c r="C16" s="10">
        <v>308</v>
      </c>
      <c r="D16" s="49">
        <f>500+IF(C16&lt;240,0,MIN(35,INT((C16-240)/8)+1))</f>
        <v>509</v>
      </c>
      <c r="E16" s="6">
        <v>60.96</v>
      </c>
      <c r="F16" s="6">
        <v>20</v>
      </c>
      <c r="G16" s="8">
        <f>SUM(E16:F16)</f>
        <v>80.960000000000008</v>
      </c>
      <c r="H16" s="6">
        <v>58.36</v>
      </c>
      <c r="I16" s="6">
        <v>0</v>
      </c>
      <c r="J16" s="8">
        <f>H16+I16</f>
        <v>58.36</v>
      </c>
      <c r="K16" s="50">
        <f>IF(AND(E16=0,H16=0),0,IF(E16=0,J16,IF(H16=0,G16,MIN(G16,J16))))</f>
        <v>58.36</v>
      </c>
      <c r="L16" s="10">
        <v>63.38</v>
      </c>
      <c r="M16" s="10">
        <v>0</v>
      </c>
      <c r="N16" s="35">
        <f>SUM(L16+M16)</f>
        <v>63.38</v>
      </c>
      <c r="O16" s="33">
        <f>IF(K16=0,0,D16-K16-N16)</f>
        <v>387.26</v>
      </c>
    </row>
    <row r="17" spans="1:15" ht="15.6" x14ac:dyDescent="0.3">
      <c r="A17" s="3">
        <v>6</v>
      </c>
      <c r="B17" s="64" t="s">
        <v>147</v>
      </c>
      <c r="C17" s="10">
        <v>409</v>
      </c>
      <c r="D17" s="49">
        <f>500+IF(C17&lt;240,0,MIN(35,INT((C17-240)/8)+1))</f>
        <v>522</v>
      </c>
      <c r="E17" s="6">
        <v>59.5</v>
      </c>
      <c r="F17" s="6">
        <v>25</v>
      </c>
      <c r="G17" s="8">
        <f>SUM(E17:F17)</f>
        <v>84.5</v>
      </c>
      <c r="H17" s="6">
        <v>58.57</v>
      </c>
      <c r="I17" s="6">
        <v>0</v>
      </c>
      <c r="J17" s="8">
        <f>H17+I17</f>
        <v>58.57</v>
      </c>
      <c r="K17" s="50">
        <f>IF(AND(E17=0,H17=0),0,IF(E17=0,J17,IF(H17=0,G17,MIN(G17,J17))))</f>
        <v>58.57</v>
      </c>
      <c r="L17" s="10">
        <v>76.63</v>
      </c>
      <c r="M17" s="10">
        <v>0</v>
      </c>
      <c r="N17" s="35">
        <f>SUM(L17+M17)</f>
        <v>76.63</v>
      </c>
      <c r="O17" s="33">
        <f>IF(K17=0,0,D17-K17-N17)</f>
        <v>386.8</v>
      </c>
    </row>
    <row r="18" spans="1:15" ht="15.6" x14ac:dyDescent="0.3">
      <c r="A18" s="3">
        <v>7</v>
      </c>
      <c r="B18" s="64" t="s">
        <v>139</v>
      </c>
      <c r="C18" s="10">
        <v>357</v>
      </c>
      <c r="D18" s="49">
        <f>500+IF(C18&lt;240,0,MIN(35,INT((C18-240)/8)+1))</f>
        <v>515</v>
      </c>
      <c r="E18" s="6">
        <v>59</v>
      </c>
      <c r="F18" s="6">
        <v>35</v>
      </c>
      <c r="G18" s="8">
        <f>SUM(E18:F18)</f>
        <v>94</v>
      </c>
      <c r="H18" s="6">
        <v>60.52</v>
      </c>
      <c r="I18" s="6">
        <v>0</v>
      </c>
      <c r="J18" s="8">
        <f>H18+I18</f>
        <v>60.52</v>
      </c>
      <c r="K18" s="50">
        <f>IF(AND(E18=0,H18=0),0,IF(E18=0,J18,IF(H18=0,G18,MIN(G18,J18))))</f>
        <v>60.52</v>
      </c>
      <c r="L18" s="10">
        <v>72.41</v>
      </c>
      <c r="M18" s="10">
        <v>0</v>
      </c>
      <c r="N18" s="35">
        <f>SUM(L18+M18)</f>
        <v>72.41</v>
      </c>
      <c r="O18" s="33">
        <f>IF(K18=0,0,D18-K18-N18)</f>
        <v>382.07000000000005</v>
      </c>
    </row>
    <row r="19" spans="1:15" ht="15.6" x14ac:dyDescent="0.3">
      <c r="A19" s="3">
        <v>8</v>
      </c>
      <c r="B19" s="64" t="s">
        <v>145</v>
      </c>
      <c r="C19" s="10">
        <v>332</v>
      </c>
      <c r="D19" s="49">
        <f>500+IF(C19&lt;240,0,MIN(35,INT((C19-240)/8)+1))</f>
        <v>512</v>
      </c>
      <c r="E19" s="6">
        <v>56.07</v>
      </c>
      <c r="F19" s="6">
        <v>10</v>
      </c>
      <c r="G19" s="8">
        <f>SUM(E19:F19)</f>
        <v>66.069999999999993</v>
      </c>
      <c r="H19" s="6">
        <v>0</v>
      </c>
      <c r="I19" s="6">
        <v>0</v>
      </c>
      <c r="J19" s="8">
        <f>H19+I19</f>
        <v>0</v>
      </c>
      <c r="K19" s="50">
        <f>IF(AND(E19=0,H19=0),0,IF(E19=0,J19,IF(H19=0,G19,MIN(G19,J19))))</f>
        <v>66.069999999999993</v>
      </c>
      <c r="L19" s="10">
        <v>69.34</v>
      </c>
      <c r="M19" s="10">
        <v>0</v>
      </c>
      <c r="N19" s="35">
        <f>SUM(L19+M19)</f>
        <v>69.34</v>
      </c>
      <c r="O19" s="33">
        <f>IF(K19=0,0,D19-K19-N19)</f>
        <v>376.59000000000003</v>
      </c>
    </row>
    <row r="20" spans="1:15" ht="15.6" x14ac:dyDescent="0.3">
      <c r="A20" s="3">
        <v>9</v>
      </c>
      <c r="B20" s="64" t="s">
        <v>144</v>
      </c>
      <c r="C20" s="10">
        <v>387</v>
      </c>
      <c r="D20" s="49">
        <f>500+IF(C20&lt;240,0,MIN(35,INT((C20-240)/8)+1))</f>
        <v>519</v>
      </c>
      <c r="E20" s="6">
        <v>75</v>
      </c>
      <c r="F20" s="6">
        <v>25</v>
      </c>
      <c r="G20" s="8">
        <f>SUM(E20:F20)</f>
        <v>100</v>
      </c>
      <c r="H20" s="6">
        <v>70.19</v>
      </c>
      <c r="I20" s="6">
        <v>10</v>
      </c>
      <c r="J20" s="8">
        <f>H20+I20</f>
        <v>80.19</v>
      </c>
      <c r="K20" s="50">
        <f>IF(AND(E20=0,H20=0),0,IF(E20=0,J20,IF(H20=0,G20,MIN(G20,J20))))</f>
        <v>80.19</v>
      </c>
      <c r="L20" s="10">
        <v>73.819999999999993</v>
      </c>
      <c r="M20" s="10">
        <v>0</v>
      </c>
      <c r="N20" s="35">
        <f>SUM(L20+M20)</f>
        <v>73.819999999999993</v>
      </c>
      <c r="O20" s="33">
        <f>IF(K20=0,0,D20-K20-N20)</f>
        <v>364.99</v>
      </c>
    </row>
    <row r="21" spans="1:15" ht="15.6" x14ac:dyDescent="0.3">
      <c r="A21" s="3">
        <v>10</v>
      </c>
      <c r="B21" s="64" t="s">
        <v>141</v>
      </c>
      <c r="C21" s="10">
        <v>356</v>
      </c>
      <c r="D21" s="49">
        <f>500+IF(C21&lt;240,0,MIN(35,INT((C21-240)/8)+1))</f>
        <v>515</v>
      </c>
      <c r="E21" s="6">
        <v>72.260000000000005</v>
      </c>
      <c r="F21" s="6">
        <v>0</v>
      </c>
      <c r="G21" s="8">
        <f>SUM(E21:F21)</f>
        <v>72.260000000000005</v>
      </c>
      <c r="H21" s="6">
        <v>61.7</v>
      </c>
      <c r="I21" s="6">
        <v>20</v>
      </c>
      <c r="J21" s="8">
        <f>H21+I21</f>
        <v>81.7</v>
      </c>
      <c r="K21" s="50">
        <f>IF(AND(E21=0,H21=0),0,IF(E21=0,J21,IF(H21=0,G21,MIN(G21,J21))))</f>
        <v>72.260000000000005</v>
      </c>
      <c r="L21" s="10">
        <v>83.79</v>
      </c>
      <c r="M21" s="10">
        <v>0</v>
      </c>
      <c r="N21" s="35">
        <f>SUM(L21+M21)</f>
        <v>83.79</v>
      </c>
      <c r="O21" s="33">
        <f>IF(K21=0,0,D21-K21-N21)</f>
        <v>358.95</v>
      </c>
    </row>
    <row r="22" spans="1:15" ht="15.6" x14ac:dyDescent="0.3">
      <c r="A22" s="3">
        <v>11</v>
      </c>
      <c r="B22" s="64" t="s">
        <v>148</v>
      </c>
      <c r="C22" s="10">
        <v>412</v>
      </c>
      <c r="D22" s="49">
        <f>500+IF(C22&lt;240,0,MIN(35,INT((C22-240)/8)+1))</f>
        <v>522</v>
      </c>
      <c r="E22" s="6">
        <v>75.64</v>
      </c>
      <c r="F22" s="6">
        <v>15</v>
      </c>
      <c r="G22" s="8">
        <f>SUM(E22:F22)</f>
        <v>90.64</v>
      </c>
      <c r="H22" s="6">
        <v>83.7</v>
      </c>
      <c r="I22" s="6">
        <v>15</v>
      </c>
      <c r="J22" s="8">
        <f>H22+I22</f>
        <v>98.7</v>
      </c>
      <c r="K22" s="50">
        <f>IF(AND(E22=0,H22=0),0,IF(E22=0,J22,IF(H22=0,G22,MIN(G22,J22))))</f>
        <v>90.64</v>
      </c>
      <c r="L22" s="10">
        <v>78.19</v>
      </c>
      <c r="M22" s="10">
        <v>0</v>
      </c>
      <c r="N22" s="35">
        <f>SUM(L22+M22)</f>
        <v>78.19</v>
      </c>
      <c r="O22" s="33">
        <f>IF(K22=0,0,D22-K22-N22)</f>
        <v>353.17</v>
      </c>
    </row>
    <row r="23" spans="1:15" ht="15.6" x14ac:dyDescent="0.3">
      <c r="A23" s="3">
        <v>12</v>
      </c>
      <c r="B23" s="64"/>
      <c r="C23" s="10"/>
      <c r="D23" s="49">
        <f t="shared" ref="D12:D35" si="0">500+IF(C23&lt;240,0,MIN(35,INT((C23-240)/8)+1))</f>
        <v>500</v>
      </c>
      <c r="E23" s="6"/>
      <c r="F23" s="6"/>
      <c r="G23" s="8">
        <f t="shared" ref="G12:G36" si="1">SUM(E23:F23)</f>
        <v>0</v>
      </c>
      <c r="H23" s="6"/>
      <c r="I23" s="6"/>
      <c r="J23" s="8">
        <f t="shared" ref="J12:J36" si="2">H23+I23</f>
        <v>0</v>
      </c>
      <c r="K23" s="50">
        <f t="shared" ref="K13:K36" si="3">IF(AND(E23=0,H23=0),0,IF(E23=0,J23,IF(H23=0,G23,MIN(G23,J23))))</f>
        <v>0</v>
      </c>
      <c r="L23" s="10"/>
      <c r="M23" s="10"/>
      <c r="N23" s="35">
        <f t="shared" ref="N13:N36" si="4">SUM(L23+M23)</f>
        <v>0</v>
      </c>
      <c r="O23" s="33">
        <f t="shared" ref="O13:O36" si="5">IF(K23=0,0,D23-K23-N23)</f>
        <v>0</v>
      </c>
    </row>
    <row r="24" spans="1:15" ht="15.6" x14ac:dyDescent="0.25">
      <c r="A24" s="3">
        <v>13</v>
      </c>
      <c r="B24" s="4"/>
      <c r="C24" s="10"/>
      <c r="D24" s="49">
        <f t="shared" si="0"/>
        <v>500</v>
      </c>
      <c r="E24" s="6"/>
      <c r="F24" s="6"/>
      <c r="G24" s="8">
        <f t="shared" si="1"/>
        <v>0</v>
      </c>
      <c r="H24" s="6"/>
      <c r="I24" s="6"/>
      <c r="J24" s="8">
        <f t="shared" si="2"/>
        <v>0</v>
      </c>
      <c r="K24" s="50">
        <f t="shared" si="3"/>
        <v>0</v>
      </c>
      <c r="L24" s="10"/>
      <c r="M24" s="10"/>
      <c r="N24" s="35">
        <f t="shared" si="4"/>
        <v>0</v>
      </c>
      <c r="O24" s="33">
        <f t="shared" si="5"/>
        <v>0</v>
      </c>
    </row>
    <row r="25" spans="1:15" ht="15.6" x14ac:dyDescent="0.25">
      <c r="A25" s="3">
        <v>14</v>
      </c>
      <c r="B25" s="4"/>
      <c r="C25" s="10"/>
      <c r="D25" s="49">
        <f t="shared" si="0"/>
        <v>500</v>
      </c>
      <c r="E25" s="6"/>
      <c r="F25" s="6"/>
      <c r="G25" s="8">
        <f t="shared" si="1"/>
        <v>0</v>
      </c>
      <c r="H25" s="6"/>
      <c r="I25" s="6"/>
      <c r="J25" s="8">
        <f t="shared" si="2"/>
        <v>0</v>
      </c>
      <c r="K25" s="50">
        <f t="shared" si="3"/>
        <v>0</v>
      </c>
      <c r="L25" s="10"/>
      <c r="M25" s="10"/>
      <c r="N25" s="35">
        <f t="shared" si="4"/>
        <v>0</v>
      </c>
      <c r="O25" s="33">
        <f t="shared" si="5"/>
        <v>0</v>
      </c>
    </row>
    <row r="26" spans="1:15" ht="15.6" x14ac:dyDescent="0.25">
      <c r="A26" s="3">
        <v>15</v>
      </c>
      <c r="B26" s="4"/>
      <c r="C26" s="10"/>
      <c r="D26" s="49">
        <f t="shared" si="0"/>
        <v>500</v>
      </c>
      <c r="E26" s="6"/>
      <c r="F26" s="6"/>
      <c r="G26" s="8">
        <f t="shared" si="1"/>
        <v>0</v>
      </c>
      <c r="H26" s="6"/>
      <c r="I26" s="6"/>
      <c r="J26" s="8">
        <f t="shared" si="2"/>
        <v>0</v>
      </c>
      <c r="K26" s="50">
        <f t="shared" si="3"/>
        <v>0</v>
      </c>
      <c r="L26" s="10"/>
      <c r="M26" s="10"/>
      <c r="N26" s="35">
        <f t="shared" si="4"/>
        <v>0</v>
      </c>
      <c r="O26" s="33">
        <f t="shared" si="5"/>
        <v>0</v>
      </c>
    </row>
    <row r="27" spans="1:15" ht="15.6" x14ac:dyDescent="0.25">
      <c r="A27" s="3">
        <v>16</v>
      </c>
      <c r="B27" s="4"/>
      <c r="C27" s="10"/>
      <c r="D27" s="49">
        <f t="shared" si="0"/>
        <v>500</v>
      </c>
      <c r="E27" s="6"/>
      <c r="F27" s="6"/>
      <c r="G27" s="8">
        <f t="shared" si="1"/>
        <v>0</v>
      </c>
      <c r="H27" s="6"/>
      <c r="I27" s="6"/>
      <c r="J27" s="8">
        <f t="shared" si="2"/>
        <v>0</v>
      </c>
      <c r="K27" s="50">
        <f t="shared" si="3"/>
        <v>0</v>
      </c>
      <c r="L27" s="10"/>
      <c r="M27" s="10"/>
      <c r="N27" s="35">
        <f t="shared" si="4"/>
        <v>0</v>
      </c>
      <c r="O27" s="33">
        <f t="shared" si="5"/>
        <v>0</v>
      </c>
    </row>
    <row r="28" spans="1:15" ht="15.6" x14ac:dyDescent="0.25">
      <c r="A28" s="3">
        <v>17</v>
      </c>
      <c r="B28" s="4"/>
      <c r="C28" s="10"/>
      <c r="D28" s="49">
        <f t="shared" si="0"/>
        <v>500</v>
      </c>
      <c r="E28" s="6"/>
      <c r="F28" s="6"/>
      <c r="G28" s="8">
        <f t="shared" si="1"/>
        <v>0</v>
      </c>
      <c r="H28" s="6"/>
      <c r="I28" s="6"/>
      <c r="J28" s="8">
        <f t="shared" si="2"/>
        <v>0</v>
      </c>
      <c r="K28" s="50">
        <f t="shared" si="3"/>
        <v>0</v>
      </c>
      <c r="L28" s="10"/>
      <c r="M28" s="10"/>
      <c r="N28" s="35">
        <f t="shared" si="4"/>
        <v>0</v>
      </c>
      <c r="O28" s="33">
        <f t="shared" si="5"/>
        <v>0</v>
      </c>
    </row>
    <row r="29" spans="1:15" ht="15.6" x14ac:dyDescent="0.25">
      <c r="A29" s="3">
        <v>18</v>
      </c>
      <c r="B29" s="4"/>
      <c r="C29" s="10"/>
      <c r="D29" s="49">
        <f t="shared" si="0"/>
        <v>500</v>
      </c>
      <c r="E29" s="6"/>
      <c r="F29" s="6"/>
      <c r="G29" s="8">
        <f t="shared" si="1"/>
        <v>0</v>
      </c>
      <c r="H29" s="6"/>
      <c r="I29" s="6"/>
      <c r="J29" s="8">
        <f t="shared" si="2"/>
        <v>0</v>
      </c>
      <c r="K29" s="50">
        <f t="shared" si="3"/>
        <v>0</v>
      </c>
      <c r="L29" s="10"/>
      <c r="M29" s="10"/>
      <c r="N29" s="35">
        <f t="shared" si="4"/>
        <v>0</v>
      </c>
      <c r="O29" s="33">
        <f t="shared" si="5"/>
        <v>0</v>
      </c>
    </row>
    <row r="30" spans="1:15" ht="15.6" x14ac:dyDescent="0.25">
      <c r="A30" s="3">
        <v>19</v>
      </c>
      <c r="B30" s="4"/>
      <c r="C30" s="10"/>
      <c r="D30" s="49">
        <f t="shared" si="0"/>
        <v>500</v>
      </c>
      <c r="E30" s="6"/>
      <c r="F30" s="6"/>
      <c r="G30" s="8">
        <f t="shared" si="1"/>
        <v>0</v>
      </c>
      <c r="H30" s="6"/>
      <c r="I30" s="6"/>
      <c r="J30" s="8">
        <f t="shared" si="2"/>
        <v>0</v>
      </c>
      <c r="K30" s="50">
        <f t="shared" si="3"/>
        <v>0</v>
      </c>
      <c r="L30" s="10"/>
      <c r="M30" s="10"/>
      <c r="N30" s="35">
        <f t="shared" si="4"/>
        <v>0</v>
      </c>
      <c r="O30" s="33">
        <f t="shared" si="5"/>
        <v>0</v>
      </c>
    </row>
    <row r="31" spans="1:15" ht="15.6" x14ac:dyDescent="0.25">
      <c r="A31" s="3">
        <v>20</v>
      </c>
      <c r="B31" s="4"/>
      <c r="C31" s="10"/>
      <c r="D31" s="49">
        <f t="shared" si="0"/>
        <v>500</v>
      </c>
      <c r="E31" s="6"/>
      <c r="F31" s="6"/>
      <c r="G31" s="8">
        <f t="shared" si="1"/>
        <v>0</v>
      </c>
      <c r="H31" s="6"/>
      <c r="I31" s="6"/>
      <c r="J31" s="8">
        <f t="shared" si="2"/>
        <v>0</v>
      </c>
      <c r="K31" s="50">
        <f t="shared" si="3"/>
        <v>0</v>
      </c>
      <c r="L31" s="10"/>
      <c r="M31" s="10"/>
      <c r="N31" s="35">
        <f t="shared" si="4"/>
        <v>0</v>
      </c>
      <c r="O31" s="33">
        <f t="shared" si="5"/>
        <v>0</v>
      </c>
    </row>
    <row r="32" spans="1:15" ht="15.6" x14ac:dyDescent="0.25">
      <c r="A32" s="3">
        <v>21</v>
      </c>
      <c r="B32" s="4"/>
      <c r="C32" s="10"/>
      <c r="D32" s="49">
        <f t="shared" si="0"/>
        <v>500</v>
      </c>
      <c r="E32" s="6"/>
      <c r="F32" s="6"/>
      <c r="G32" s="8">
        <f t="shared" si="1"/>
        <v>0</v>
      </c>
      <c r="H32" s="6"/>
      <c r="I32" s="6"/>
      <c r="J32" s="8">
        <f t="shared" si="2"/>
        <v>0</v>
      </c>
      <c r="K32" s="50">
        <f t="shared" si="3"/>
        <v>0</v>
      </c>
      <c r="L32" s="10"/>
      <c r="M32" s="10"/>
      <c r="N32" s="35">
        <f t="shared" si="4"/>
        <v>0</v>
      </c>
      <c r="O32" s="33">
        <f t="shared" si="5"/>
        <v>0</v>
      </c>
    </row>
    <row r="33" spans="1:15" ht="15.6" x14ac:dyDescent="0.25">
      <c r="A33" s="3">
        <v>22</v>
      </c>
      <c r="B33" s="4"/>
      <c r="C33" s="10"/>
      <c r="D33" s="49">
        <f t="shared" si="0"/>
        <v>500</v>
      </c>
      <c r="E33" s="6"/>
      <c r="F33" s="6"/>
      <c r="G33" s="8">
        <f t="shared" si="1"/>
        <v>0</v>
      </c>
      <c r="H33" s="6"/>
      <c r="I33" s="6"/>
      <c r="J33" s="8">
        <f t="shared" si="2"/>
        <v>0</v>
      </c>
      <c r="K33" s="50">
        <f t="shared" si="3"/>
        <v>0</v>
      </c>
      <c r="L33" s="10"/>
      <c r="M33" s="10"/>
      <c r="N33" s="35">
        <f t="shared" si="4"/>
        <v>0</v>
      </c>
      <c r="O33" s="33">
        <f t="shared" si="5"/>
        <v>0</v>
      </c>
    </row>
    <row r="34" spans="1:15" ht="15.6" x14ac:dyDescent="0.25">
      <c r="A34" s="3">
        <v>23</v>
      </c>
      <c r="B34" s="4"/>
      <c r="C34" s="10"/>
      <c r="D34" s="49">
        <f t="shared" si="0"/>
        <v>500</v>
      </c>
      <c r="E34" s="6"/>
      <c r="F34" s="6"/>
      <c r="G34" s="8">
        <f t="shared" si="1"/>
        <v>0</v>
      </c>
      <c r="H34" s="6"/>
      <c r="I34" s="6"/>
      <c r="J34" s="8">
        <f t="shared" si="2"/>
        <v>0</v>
      </c>
      <c r="K34" s="50">
        <f t="shared" si="3"/>
        <v>0</v>
      </c>
      <c r="L34" s="10"/>
      <c r="M34" s="10"/>
      <c r="N34" s="35">
        <f t="shared" si="4"/>
        <v>0</v>
      </c>
      <c r="O34" s="33">
        <f t="shared" si="5"/>
        <v>0</v>
      </c>
    </row>
    <row r="35" spans="1:15" ht="15.6" x14ac:dyDescent="0.25">
      <c r="A35" s="3">
        <v>24</v>
      </c>
      <c r="B35" s="4"/>
      <c r="C35" s="10"/>
      <c r="D35" s="49">
        <f t="shared" si="0"/>
        <v>500</v>
      </c>
      <c r="E35" s="6"/>
      <c r="F35" s="6"/>
      <c r="G35" s="8">
        <f t="shared" si="1"/>
        <v>0</v>
      </c>
      <c r="H35" s="6"/>
      <c r="I35" s="6"/>
      <c r="J35" s="8">
        <f t="shared" si="2"/>
        <v>0</v>
      </c>
      <c r="K35" s="50">
        <f t="shared" si="3"/>
        <v>0</v>
      </c>
      <c r="L35" s="10"/>
      <c r="M35" s="10"/>
      <c r="N35" s="35">
        <f t="shared" si="4"/>
        <v>0</v>
      </c>
      <c r="O35" s="33">
        <f t="shared" si="5"/>
        <v>0</v>
      </c>
    </row>
    <row r="36" spans="1:15" ht="15.6" x14ac:dyDescent="0.25">
      <c r="A36" s="3">
        <v>25</v>
      </c>
      <c r="B36" s="4"/>
      <c r="C36" s="10"/>
      <c r="D36" s="49">
        <f>500+IF(C36&lt;240,0,MIN(35,INT((C36-240)/8)+1))</f>
        <v>500</v>
      </c>
      <c r="E36" s="6"/>
      <c r="F36" s="6"/>
      <c r="G36" s="8">
        <f t="shared" si="1"/>
        <v>0</v>
      </c>
      <c r="H36" s="6"/>
      <c r="I36" s="6"/>
      <c r="J36" s="8">
        <f t="shared" si="2"/>
        <v>0</v>
      </c>
      <c r="K36" s="50">
        <f t="shared" si="3"/>
        <v>0</v>
      </c>
      <c r="L36" s="10"/>
      <c r="M36" s="10"/>
      <c r="N36" s="35">
        <f t="shared" si="4"/>
        <v>0</v>
      </c>
      <c r="O36" s="33">
        <f t="shared" si="5"/>
        <v>0</v>
      </c>
    </row>
  </sheetData>
  <sheetProtection selectLockedCells="1" selectUnlockedCells="1"/>
  <sortState xmlns:xlrd2="http://schemas.microsoft.com/office/spreadsheetml/2017/richdata2" ref="B12:O22">
    <sortCondition descending="1" ref="O12:O22"/>
  </sortState>
  <mergeCells count="15">
    <mergeCell ref="N9:N10"/>
    <mergeCell ref="L9:M9"/>
    <mergeCell ref="A11:O11"/>
    <mergeCell ref="O9:O10"/>
    <mergeCell ref="A3:O3"/>
    <mergeCell ref="A4:O4"/>
    <mergeCell ref="A5:O5"/>
    <mergeCell ref="A7:O7"/>
    <mergeCell ref="K9:K10"/>
    <mergeCell ref="C9:C10"/>
    <mergeCell ref="A9:A10"/>
    <mergeCell ref="B9:B10"/>
    <mergeCell ref="D9:D10"/>
    <mergeCell ref="E9:G9"/>
    <mergeCell ref="H9:J9"/>
  </mergeCells>
  <pageMargins left="0.7" right="0.7" top="0.75" bottom="0.75" header="0.3" footer="0.3"/>
  <pageSetup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5E93-FF3B-4A63-B216-5EB7E8B9F58C}">
  <sheetPr>
    <pageSetUpPr fitToPage="1"/>
  </sheetPr>
  <dimension ref="A3:O36"/>
  <sheetViews>
    <sheetView topLeftCell="A7" workbookViewId="0">
      <selection activeCell="L15" sqref="L15"/>
    </sheetView>
  </sheetViews>
  <sheetFormatPr defaultRowHeight="13.2" x14ac:dyDescent="0.25"/>
  <cols>
    <col min="1" max="1" width="6.88671875" customWidth="1"/>
    <col min="2" max="2" width="33.88671875" customWidth="1"/>
    <col min="3" max="3" width="9.5546875" customWidth="1"/>
    <col min="4" max="4" width="10.44140625" customWidth="1"/>
    <col min="5" max="5" width="10" customWidth="1"/>
    <col min="6" max="6" width="10.33203125" customWidth="1"/>
    <col min="8" max="8" width="10" customWidth="1"/>
    <col min="9" max="9" width="10.109375" customWidth="1"/>
    <col min="10" max="10" width="9.5546875" customWidth="1"/>
    <col min="11" max="11" width="12.44140625" customWidth="1"/>
    <col min="12" max="12" width="9.5546875" customWidth="1"/>
    <col min="13" max="13" width="10" customWidth="1"/>
    <col min="14" max="14" width="10.6640625" customWidth="1"/>
    <col min="15" max="15" width="12.33203125" customWidth="1"/>
  </cols>
  <sheetData>
    <row r="3" spans="1:15" ht="15.6" x14ac:dyDescent="0.3">
      <c r="A3" s="69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ht="15.6" x14ac:dyDescent="0.3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5" ht="15.6" x14ac:dyDescent="0.3">
      <c r="A5" s="69" t="s">
        <v>20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7" spans="1:15" ht="17.399999999999999" x14ac:dyDescent="0.3">
      <c r="A7" s="98" t="s">
        <v>44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</row>
    <row r="8" spans="1:15" ht="13.8" thickBot="1" x14ac:dyDescent="0.3">
      <c r="C8" s="12"/>
      <c r="L8" s="12"/>
      <c r="M8" s="12"/>
      <c r="N8" s="12"/>
      <c r="O8" s="12"/>
    </row>
    <row r="9" spans="1:15" ht="16.2" thickBot="1" x14ac:dyDescent="0.3">
      <c r="A9" s="92" t="s">
        <v>0</v>
      </c>
      <c r="B9" s="94" t="s">
        <v>1</v>
      </c>
      <c r="C9" s="121" t="s">
        <v>13</v>
      </c>
      <c r="D9" s="82" t="s">
        <v>2</v>
      </c>
      <c r="E9" s="84" t="s">
        <v>7</v>
      </c>
      <c r="F9" s="76"/>
      <c r="G9" s="77"/>
      <c r="H9" s="84" t="s">
        <v>8</v>
      </c>
      <c r="I9" s="85"/>
      <c r="J9" s="86"/>
      <c r="K9" s="71" t="s">
        <v>37</v>
      </c>
      <c r="L9" s="117" t="s">
        <v>33</v>
      </c>
      <c r="M9" s="118"/>
      <c r="N9" s="123" t="s">
        <v>34</v>
      </c>
      <c r="O9" s="104" t="s">
        <v>35</v>
      </c>
    </row>
    <row r="10" spans="1:15" ht="61.5" customHeight="1" thickBot="1" x14ac:dyDescent="0.3">
      <c r="A10" s="93"/>
      <c r="B10" s="95"/>
      <c r="C10" s="122"/>
      <c r="D10" s="83"/>
      <c r="E10" s="13" t="s">
        <v>3</v>
      </c>
      <c r="F10" s="14" t="s">
        <v>5</v>
      </c>
      <c r="G10" s="9" t="s">
        <v>4</v>
      </c>
      <c r="H10" s="13" t="s">
        <v>3</v>
      </c>
      <c r="I10" s="14" t="s">
        <v>5</v>
      </c>
      <c r="J10" s="9" t="s">
        <v>4</v>
      </c>
      <c r="K10" s="72"/>
      <c r="L10" s="46" t="s">
        <v>32</v>
      </c>
      <c r="M10" s="47" t="s">
        <v>11</v>
      </c>
      <c r="N10" s="124"/>
      <c r="O10" s="116"/>
    </row>
    <row r="11" spans="1:15" ht="21.6" thickBot="1" x14ac:dyDescent="0.3">
      <c r="A11" s="84" t="s">
        <v>43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7"/>
    </row>
    <row r="12" spans="1:15" ht="15.6" x14ac:dyDescent="0.3">
      <c r="A12" s="15">
        <v>1</v>
      </c>
      <c r="B12" s="64" t="s">
        <v>151</v>
      </c>
      <c r="C12" s="39">
        <v>323</v>
      </c>
      <c r="D12" s="48">
        <f>500+IF(C12&lt;240,0,MIN(35,INT((C12-240)/8)+1))</f>
        <v>511</v>
      </c>
      <c r="E12" s="26">
        <v>55.74</v>
      </c>
      <c r="F12" s="26">
        <v>0</v>
      </c>
      <c r="G12" s="27">
        <f>SUM(E12:F12)</f>
        <v>55.74</v>
      </c>
      <c r="H12" s="26">
        <v>50.2</v>
      </c>
      <c r="I12" s="26">
        <v>0</v>
      </c>
      <c r="J12" s="27">
        <f>H12+I12</f>
        <v>50.2</v>
      </c>
      <c r="K12" s="50">
        <f>IF(AND(E12=0,H12=0),0,IF(E12=0,J12,IF(H12=0,G12,MIN(G12,J12))))</f>
        <v>50.2</v>
      </c>
      <c r="L12" s="39">
        <v>77.31</v>
      </c>
      <c r="M12" s="39">
        <v>0</v>
      </c>
      <c r="N12" s="35">
        <f>SUM(L12+M12)</f>
        <v>77.31</v>
      </c>
      <c r="O12" s="33">
        <f>IF(K12=0,0,D12-K12-N12)</f>
        <v>383.49</v>
      </c>
    </row>
    <row r="13" spans="1:15" ht="15.6" x14ac:dyDescent="0.3">
      <c r="A13" s="3">
        <v>2</v>
      </c>
      <c r="B13" s="64" t="s">
        <v>152</v>
      </c>
      <c r="C13" s="10">
        <v>361</v>
      </c>
      <c r="D13" s="49">
        <f>500+IF(C13&lt;240,0,MIN(35,INT((C13-240)/8)+1))</f>
        <v>516</v>
      </c>
      <c r="E13" s="6">
        <v>65.92</v>
      </c>
      <c r="F13" s="6">
        <v>0</v>
      </c>
      <c r="G13" s="8">
        <f>SUM(E13:F13)</f>
        <v>65.92</v>
      </c>
      <c r="H13" s="6">
        <v>58.93</v>
      </c>
      <c r="I13" s="6">
        <v>0</v>
      </c>
      <c r="J13" s="8">
        <f>H13+I13</f>
        <v>58.93</v>
      </c>
      <c r="K13" s="50">
        <f>IF(AND(E13=0,H13=0),0,IF(E13=0,J13,IF(H13=0,G13,MIN(G13,J13))))</f>
        <v>58.93</v>
      </c>
      <c r="L13" s="10">
        <v>79.61</v>
      </c>
      <c r="M13" s="10">
        <v>0</v>
      </c>
      <c r="N13" s="35">
        <f>SUM(L13+M13)</f>
        <v>79.61</v>
      </c>
      <c r="O13" s="33">
        <f>IF(K13=0,0,D13-K13-N13)</f>
        <v>377.46</v>
      </c>
    </row>
    <row r="14" spans="1:15" ht="15.6" x14ac:dyDescent="0.3">
      <c r="A14" s="3">
        <v>3</v>
      </c>
      <c r="B14" s="64" t="s">
        <v>150</v>
      </c>
      <c r="C14" s="10">
        <v>293</v>
      </c>
      <c r="D14" s="49">
        <f>500+IF(C14&lt;240,0,MIN(35,INT((C14-240)/8)+1))</f>
        <v>507</v>
      </c>
      <c r="E14" s="6">
        <v>81.599999999999994</v>
      </c>
      <c r="F14" s="6">
        <v>0</v>
      </c>
      <c r="G14" s="8">
        <f>SUM(E14:F14)</f>
        <v>81.599999999999994</v>
      </c>
      <c r="H14" s="6">
        <v>69.17</v>
      </c>
      <c r="I14" s="6">
        <v>0</v>
      </c>
      <c r="J14" s="8">
        <f>H14+I14</f>
        <v>69.17</v>
      </c>
      <c r="K14" s="50">
        <f>IF(AND(E14=0,H14=0),0,IF(E14=0,J14,IF(H14=0,G14,MIN(G14,J14))))</f>
        <v>69.17</v>
      </c>
      <c r="L14" s="10">
        <v>77.62</v>
      </c>
      <c r="M14" s="10">
        <v>0</v>
      </c>
      <c r="N14" s="35">
        <f>SUM(L14+M14)</f>
        <v>77.62</v>
      </c>
      <c r="O14" s="33">
        <f>IF(K14=0,0,D14-K14-N14)</f>
        <v>360.21</v>
      </c>
    </row>
    <row r="15" spans="1:15" ht="15.6" x14ac:dyDescent="0.3">
      <c r="A15" s="3">
        <v>4</v>
      </c>
      <c r="B15" s="64" t="s">
        <v>149</v>
      </c>
      <c r="C15" s="10">
        <v>381</v>
      </c>
      <c r="D15" s="49">
        <f>500+IF(C15&lt;240,0,MIN(35,INT((C15-240)/8)+1))</f>
        <v>518</v>
      </c>
      <c r="E15" s="6">
        <v>76.77</v>
      </c>
      <c r="F15" s="6">
        <v>0</v>
      </c>
      <c r="G15" s="8">
        <f>SUM(E15:F15)</f>
        <v>76.77</v>
      </c>
      <c r="H15" s="6">
        <v>66.819999999999993</v>
      </c>
      <c r="I15" s="6">
        <v>0</v>
      </c>
      <c r="J15" s="8">
        <f>H15+I15</f>
        <v>66.819999999999993</v>
      </c>
      <c r="K15" s="50">
        <f>IF(AND(E15=0,H15=0),0,IF(E15=0,J15,IF(H15=0,G15,MIN(G15,J15))))</f>
        <v>66.819999999999993</v>
      </c>
      <c r="L15" s="10">
        <v>91.51</v>
      </c>
      <c r="M15" s="10">
        <v>0</v>
      </c>
      <c r="N15" s="35">
        <f>SUM(L15+M15)</f>
        <v>91.51</v>
      </c>
      <c r="O15" s="33">
        <f>IF(K15=0,0,D15-K15-N15)</f>
        <v>359.67</v>
      </c>
    </row>
    <row r="16" spans="1:15" ht="15.6" x14ac:dyDescent="0.3">
      <c r="A16" s="3">
        <v>5</v>
      </c>
      <c r="B16" s="64" t="s">
        <v>153</v>
      </c>
      <c r="C16" s="10">
        <v>305</v>
      </c>
      <c r="D16" s="49">
        <f>500+IF(C16&lt;240,0,MIN(35,INT((C16-240)/8)+1))</f>
        <v>509</v>
      </c>
      <c r="E16" s="6">
        <v>71.89</v>
      </c>
      <c r="F16" s="6">
        <v>0</v>
      </c>
      <c r="G16" s="8">
        <f>SUM(E16:F16)</f>
        <v>71.89</v>
      </c>
      <c r="H16" s="6">
        <v>64.86</v>
      </c>
      <c r="I16" s="6">
        <v>5</v>
      </c>
      <c r="J16" s="8">
        <f>H16+I16</f>
        <v>69.86</v>
      </c>
      <c r="K16" s="50">
        <f>IF(AND(E16=0,H16=0),0,IF(E16=0,J16,IF(H16=0,G16,MIN(G16,J16))))</f>
        <v>69.86</v>
      </c>
      <c r="L16" s="10">
        <v>84.62</v>
      </c>
      <c r="M16" s="10">
        <v>0</v>
      </c>
      <c r="N16" s="35">
        <f>SUM(L16+M16)</f>
        <v>84.62</v>
      </c>
      <c r="O16" s="33">
        <f>IF(K16=0,0,D16-K16-N16)</f>
        <v>354.52</v>
      </c>
    </row>
    <row r="17" spans="1:15" ht="15.6" x14ac:dyDescent="0.25">
      <c r="A17" s="3">
        <v>6</v>
      </c>
      <c r="B17" s="4"/>
      <c r="C17" s="10"/>
      <c r="D17" s="49">
        <f t="shared" ref="D12:D35" si="0">500+IF(C17&lt;240,0,MIN(35,INT((C17-240)/8)+1))</f>
        <v>500</v>
      </c>
      <c r="E17" s="6"/>
      <c r="F17" s="6"/>
      <c r="G17" s="8">
        <f t="shared" ref="G12:G36" si="1">SUM(E17:F17)</f>
        <v>0</v>
      </c>
      <c r="H17" s="6"/>
      <c r="I17" s="6"/>
      <c r="J17" s="8">
        <f t="shared" ref="J12:J36" si="2">H17+I17</f>
        <v>0</v>
      </c>
      <c r="K17" s="50">
        <f t="shared" ref="K13:K36" si="3">IF(AND(E17=0,H17=0),0,IF(E17=0,J17,IF(H17=0,G17,MIN(G17,J17))))</f>
        <v>0</v>
      </c>
      <c r="L17" s="10"/>
      <c r="M17" s="10"/>
      <c r="N17" s="35">
        <f t="shared" ref="N13:N36" si="4">SUM(L17+M17)</f>
        <v>0</v>
      </c>
      <c r="O17" s="33">
        <f t="shared" ref="O13:O36" si="5">IF(K17=0,0,D17-K17-N17)</f>
        <v>0</v>
      </c>
    </row>
    <row r="18" spans="1:15" ht="15.6" x14ac:dyDescent="0.25">
      <c r="A18" s="3">
        <v>7</v>
      </c>
      <c r="B18" s="4"/>
      <c r="C18" s="10"/>
      <c r="D18" s="49">
        <f t="shared" si="0"/>
        <v>500</v>
      </c>
      <c r="E18" s="6"/>
      <c r="F18" s="6"/>
      <c r="G18" s="8">
        <f t="shared" si="1"/>
        <v>0</v>
      </c>
      <c r="H18" s="6"/>
      <c r="I18" s="6"/>
      <c r="J18" s="8">
        <f t="shared" si="2"/>
        <v>0</v>
      </c>
      <c r="K18" s="50">
        <f t="shared" si="3"/>
        <v>0</v>
      </c>
      <c r="L18" s="10"/>
      <c r="M18" s="10"/>
      <c r="N18" s="35">
        <f t="shared" si="4"/>
        <v>0</v>
      </c>
      <c r="O18" s="33">
        <f t="shared" si="5"/>
        <v>0</v>
      </c>
    </row>
    <row r="19" spans="1:15" ht="15.6" x14ac:dyDescent="0.25">
      <c r="A19" s="3">
        <v>8</v>
      </c>
      <c r="B19" s="4"/>
      <c r="C19" s="10"/>
      <c r="D19" s="49">
        <f t="shared" si="0"/>
        <v>500</v>
      </c>
      <c r="E19" s="6"/>
      <c r="F19" s="6"/>
      <c r="G19" s="8">
        <f t="shared" si="1"/>
        <v>0</v>
      </c>
      <c r="H19" s="6"/>
      <c r="I19" s="6"/>
      <c r="J19" s="8">
        <f t="shared" si="2"/>
        <v>0</v>
      </c>
      <c r="K19" s="50">
        <f t="shared" si="3"/>
        <v>0</v>
      </c>
      <c r="L19" s="10"/>
      <c r="M19" s="10"/>
      <c r="N19" s="35">
        <f t="shared" si="4"/>
        <v>0</v>
      </c>
      <c r="O19" s="33">
        <f t="shared" si="5"/>
        <v>0</v>
      </c>
    </row>
    <row r="20" spans="1:15" ht="15.6" x14ac:dyDescent="0.25">
      <c r="A20" s="3">
        <v>9</v>
      </c>
      <c r="B20" s="4"/>
      <c r="C20" s="10"/>
      <c r="D20" s="49">
        <f t="shared" si="0"/>
        <v>500</v>
      </c>
      <c r="E20" s="6"/>
      <c r="F20" s="6"/>
      <c r="G20" s="8">
        <f t="shared" si="1"/>
        <v>0</v>
      </c>
      <c r="H20" s="6"/>
      <c r="I20" s="6"/>
      <c r="J20" s="8">
        <f t="shared" si="2"/>
        <v>0</v>
      </c>
      <c r="K20" s="50">
        <f t="shared" si="3"/>
        <v>0</v>
      </c>
      <c r="L20" s="10"/>
      <c r="M20" s="10"/>
      <c r="N20" s="35">
        <f t="shared" si="4"/>
        <v>0</v>
      </c>
      <c r="O20" s="33">
        <f t="shared" si="5"/>
        <v>0</v>
      </c>
    </row>
    <row r="21" spans="1:15" ht="15.6" x14ac:dyDescent="0.25">
      <c r="A21" s="3">
        <v>10</v>
      </c>
      <c r="B21" s="4"/>
      <c r="C21" s="10"/>
      <c r="D21" s="49">
        <f t="shared" si="0"/>
        <v>500</v>
      </c>
      <c r="E21" s="6"/>
      <c r="F21" s="6"/>
      <c r="G21" s="8">
        <f t="shared" si="1"/>
        <v>0</v>
      </c>
      <c r="H21" s="6"/>
      <c r="I21" s="6"/>
      <c r="J21" s="8">
        <f t="shared" si="2"/>
        <v>0</v>
      </c>
      <c r="K21" s="50">
        <f t="shared" si="3"/>
        <v>0</v>
      </c>
      <c r="L21" s="10"/>
      <c r="M21" s="10"/>
      <c r="N21" s="35">
        <f t="shared" si="4"/>
        <v>0</v>
      </c>
      <c r="O21" s="33">
        <f t="shared" si="5"/>
        <v>0</v>
      </c>
    </row>
    <row r="22" spans="1:15" ht="15.6" x14ac:dyDescent="0.25">
      <c r="A22" s="3">
        <v>11</v>
      </c>
      <c r="B22" s="4"/>
      <c r="C22" s="10"/>
      <c r="D22" s="49">
        <f t="shared" si="0"/>
        <v>500</v>
      </c>
      <c r="E22" s="6"/>
      <c r="F22" s="6"/>
      <c r="G22" s="8">
        <f t="shared" si="1"/>
        <v>0</v>
      </c>
      <c r="H22" s="6"/>
      <c r="I22" s="6"/>
      <c r="J22" s="8">
        <f t="shared" si="2"/>
        <v>0</v>
      </c>
      <c r="K22" s="50">
        <f t="shared" si="3"/>
        <v>0</v>
      </c>
      <c r="L22" s="10"/>
      <c r="M22" s="10"/>
      <c r="N22" s="35">
        <f t="shared" si="4"/>
        <v>0</v>
      </c>
      <c r="O22" s="33">
        <f t="shared" si="5"/>
        <v>0</v>
      </c>
    </row>
    <row r="23" spans="1:15" ht="15.6" x14ac:dyDescent="0.25">
      <c r="A23" s="3">
        <v>12</v>
      </c>
      <c r="B23" s="4"/>
      <c r="C23" s="10"/>
      <c r="D23" s="49">
        <f t="shared" si="0"/>
        <v>500</v>
      </c>
      <c r="E23" s="6"/>
      <c r="F23" s="6"/>
      <c r="G23" s="8">
        <f t="shared" si="1"/>
        <v>0</v>
      </c>
      <c r="H23" s="6"/>
      <c r="I23" s="6"/>
      <c r="J23" s="8">
        <f t="shared" si="2"/>
        <v>0</v>
      </c>
      <c r="K23" s="50">
        <f t="shared" si="3"/>
        <v>0</v>
      </c>
      <c r="L23" s="10"/>
      <c r="M23" s="10"/>
      <c r="N23" s="35">
        <f t="shared" si="4"/>
        <v>0</v>
      </c>
      <c r="O23" s="33">
        <f t="shared" si="5"/>
        <v>0</v>
      </c>
    </row>
    <row r="24" spans="1:15" ht="15.6" x14ac:dyDescent="0.25">
      <c r="A24" s="3">
        <v>13</v>
      </c>
      <c r="B24" s="4"/>
      <c r="C24" s="10"/>
      <c r="D24" s="49">
        <f t="shared" si="0"/>
        <v>500</v>
      </c>
      <c r="E24" s="6"/>
      <c r="F24" s="6"/>
      <c r="G24" s="8">
        <f t="shared" si="1"/>
        <v>0</v>
      </c>
      <c r="H24" s="6"/>
      <c r="I24" s="6"/>
      <c r="J24" s="8">
        <f t="shared" si="2"/>
        <v>0</v>
      </c>
      <c r="K24" s="50">
        <f t="shared" si="3"/>
        <v>0</v>
      </c>
      <c r="L24" s="10"/>
      <c r="M24" s="10"/>
      <c r="N24" s="35">
        <f t="shared" si="4"/>
        <v>0</v>
      </c>
      <c r="O24" s="33">
        <f t="shared" si="5"/>
        <v>0</v>
      </c>
    </row>
    <row r="25" spans="1:15" ht="15.6" x14ac:dyDescent="0.25">
      <c r="A25" s="3">
        <v>14</v>
      </c>
      <c r="B25" s="4"/>
      <c r="C25" s="10"/>
      <c r="D25" s="49">
        <f t="shared" si="0"/>
        <v>500</v>
      </c>
      <c r="E25" s="6"/>
      <c r="F25" s="6"/>
      <c r="G25" s="8">
        <f t="shared" si="1"/>
        <v>0</v>
      </c>
      <c r="H25" s="6"/>
      <c r="I25" s="6"/>
      <c r="J25" s="8">
        <f t="shared" si="2"/>
        <v>0</v>
      </c>
      <c r="K25" s="50">
        <f t="shared" si="3"/>
        <v>0</v>
      </c>
      <c r="L25" s="10"/>
      <c r="M25" s="10"/>
      <c r="N25" s="35">
        <f t="shared" si="4"/>
        <v>0</v>
      </c>
      <c r="O25" s="33">
        <f t="shared" si="5"/>
        <v>0</v>
      </c>
    </row>
    <row r="26" spans="1:15" ht="15.6" x14ac:dyDescent="0.25">
      <c r="A26" s="3">
        <v>15</v>
      </c>
      <c r="B26" s="4"/>
      <c r="C26" s="10"/>
      <c r="D26" s="49">
        <f t="shared" si="0"/>
        <v>500</v>
      </c>
      <c r="E26" s="6"/>
      <c r="F26" s="6"/>
      <c r="G26" s="8">
        <f t="shared" si="1"/>
        <v>0</v>
      </c>
      <c r="H26" s="6"/>
      <c r="I26" s="6"/>
      <c r="J26" s="8">
        <f t="shared" si="2"/>
        <v>0</v>
      </c>
      <c r="K26" s="50">
        <f t="shared" si="3"/>
        <v>0</v>
      </c>
      <c r="L26" s="10"/>
      <c r="M26" s="10"/>
      <c r="N26" s="35">
        <f t="shared" si="4"/>
        <v>0</v>
      </c>
      <c r="O26" s="33">
        <f t="shared" si="5"/>
        <v>0</v>
      </c>
    </row>
    <row r="27" spans="1:15" ht="15.6" x14ac:dyDescent="0.25">
      <c r="A27" s="3">
        <v>16</v>
      </c>
      <c r="B27" s="4"/>
      <c r="C27" s="10"/>
      <c r="D27" s="49">
        <f t="shared" si="0"/>
        <v>500</v>
      </c>
      <c r="E27" s="6"/>
      <c r="F27" s="6"/>
      <c r="G27" s="8">
        <f t="shared" si="1"/>
        <v>0</v>
      </c>
      <c r="H27" s="6"/>
      <c r="I27" s="6"/>
      <c r="J27" s="8">
        <f t="shared" si="2"/>
        <v>0</v>
      </c>
      <c r="K27" s="50">
        <f t="shared" si="3"/>
        <v>0</v>
      </c>
      <c r="L27" s="10"/>
      <c r="M27" s="10"/>
      <c r="N27" s="35">
        <f t="shared" si="4"/>
        <v>0</v>
      </c>
      <c r="O27" s="33">
        <f t="shared" si="5"/>
        <v>0</v>
      </c>
    </row>
    <row r="28" spans="1:15" ht="15.6" x14ac:dyDescent="0.25">
      <c r="A28" s="3">
        <v>17</v>
      </c>
      <c r="B28" s="4"/>
      <c r="C28" s="10"/>
      <c r="D28" s="49">
        <f t="shared" si="0"/>
        <v>500</v>
      </c>
      <c r="E28" s="6"/>
      <c r="F28" s="6"/>
      <c r="G28" s="8">
        <f t="shared" si="1"/>
        <v>0</v>
      </c>
      <c r="H28" s="6"/>
      <c r="I28" s="6"/>
      <c r="J28" s="8">
        <f t="shared" si="2"/>
        <v>0</v>
      </c>
      <c r="K28" s="50">
        <f t="shared" si="3"/>
        <v>0</v>
      </c>
      <c r="L28" s="10"/>
      <c r="M28" s="10"/>
      <c r="N28" s="35">
        <f t="shared" si="4"/>
        <v>0</v>
      </c>
      <c r="O28" s="33">
        <f t="shared" si="5"/>
        <v>0</v>
      </c>
    </row>
    <row r="29" spans="1:15" ht="15.6" x14ac:dyDescent="0.25">
      <c r="A29" s="3">
        <v>18</v>
      </c>
      <c r="B29" s="4"/>
      <c r="C29" s="10"/>
      <c r="D29" s="49">
        <f t="shared" si="0"/>
        <v>500</v>
      </c>
      <c r="E29" s="6"/>
      <c r="F29" s="6"/>
      <c r="G29" s="8">
        <f t="shared" si="1"/>
        <v>0</v>
      </c>
      <c r="H29" s="6"/>
      <c r="I29" s="6"/>
      <c r="J29" s="8">
        <f t="shared" si="2"/>
        <v>0</v>
      </c>
      <c r="K29" s="50">
        <f t="shared" si="3"/>
        <v>0</v>
      </c>
      <c r="L29" s="10"/>
      <c r="M29" s="10"/>
      <c r="N29" s="35">
        <f t="shared" si="4"/>
        <v>0</v>
      </c>
      <c r="O29" s="33">
        <f t="shared" si="5"/>
        <v>0</v>
      </c>
    </row>
    <row r="30" spans="1:15" ht="15.6" x14ac:dyDescent="0.25">
      <c r="A30" s="3">
        <v>19</v>
      </c>
      <c r="B30" s="4"/>
      <c r="C30" s="10"/>
      <c r="D30" s="49">
        <f t="shared" si="0"/>
        <v>500</v>
      </c>
      <c r="E30" s="6"/>
      <c r="F30" s="6"/>
      <c r="G30" s="8">
        <f t="shared" si="1"/>
        <v>0</v>
      </c>
      <c r="H30" s="6"/>
      <c r="I30" s="6"/>
      <c r="J30" s="8">
        <f t="shared" si="2"/>
        <v>0</v>
      </c>
      <c r="K30" s="50">
        <f t="shared" si="3"/>
        <v>0</v>
      </c>
      <c r="L30" s="10"/>
      <c r="M30" s="10"/>
      <c r="N30" s="35">
        <f t="shared" si="4"/>
        <v>0</v>
      </c>
      <c r="O30" s="33">
        <f t="shared" si="5"/>
        <v>0</v>
      </c>
    </row>
    <row r="31" spans="1:15" ht="15.6" x14ac:dyDescent="0.25">
      <c r="A31" s="3">
        <v>20</v>
      </c>
      <c r="B31" s="4"/>
      <c r="C31" s="10"/>
      <c r="D31" s="49">
        <f t="shared" si="0"/>
        <v>500</v>
      </c>
      <c r="E31" s="6"/>
      <c r="F31" s="6"/>
      <c r="G31" s="8">
        <f t="shared" si="1"/>
        <v>0</v>
      </c>
      <c r="H31" s="6"/>
      <c r="I31" s="6"/>
      <c r="J31" s="8">
        <f t="shared" si="2"/>
        <v>0</v>
      </c>
      <c r="K31" s="50">
        <f t="shared" si="3"/>
        <v>0</v>
      </c>
      <c r="L31" s="10"/>
      <c r="M31" s="10"/>
      <c r="N31" s="35">
        <f t="shared" si="4"/>
        <v>0</v>
      </c>
      <c r="O31" s="33">
        <f t="shared" si="5"/>
        <v>0</v>
      </c>
    </row>
    <row r="32" spans="1:15" ht="15.6" x14ac:dyDescent="0.25">
      <c r="A32" s="3">
        <v>21</v>
      </c>
      <c r="B32" s="4"/>
      <c r="C32" s="10"/>
      <c r="D32" s="49">
        <f t="shared" si="0"/>
        <v>500</v>
      </c>
      <c r="E32" s="6"/>
      <c r="F32" s="6"/>
      <c r="G32" s="8">
        <f t="shared" si="1"/>
        <v>0</v>
      </c>
      <c r="H32" s="6"/>
      <c r="I32" s="6"/>
      <c r="J32" s="8">
        <f t="shared" si="2"/>
        <v>0</v>
      </c>
      <c r="K32" s="50">
        <f t="shared" si="3"/>
        <v>0</v>
      </c>
      <c r="L32" s="10"/>
      <c r="M32" s="10"/>
      <c r="N32" s="35">
        <f t="shared" si="4"/>
        <v>0</v>
      </c>
      <c r="O32" s="33">
        <f t="shared" si="5"/>
        <v>0</v>
      </c>
    </row>
    <row r="33" spans="1:15" ht="15.6" x14ac:dyDescent="0.25">
      <c r="A33" s="3">
        <v>22</v>
      </c>
      <c r="B33" s="4"/>
      <c r="C33" s="10"/>
      <c r="D33" s="49">
        <f t="shared" si="0"/>
        <v>500</v>
      </c>
      <c r="E33" s="6"/>
      <c r="F33" s="6"/>
      <c r="G33" s="8">
        <f t="shared" si="1"/>
        <v>0</v>
      </c>
      <c r="H33" s="6"/>
      <c r="I33" s="6"/>
      <c r="J33" s="8">
        <f t="shared" si="2"/>
        <v>0</v>
      </c>
      <c r="K33" s="50">
        <f t="shared" si="3"/>
        <v>0</v>
      </c>
      <c r="L33" s="10"/>
      <c r="M33" s="10"/>
      <c r="N33" s="35">
        <f t="shared" si="4"/>
        <v>0</v>
      </c>
      <c r="O33" s="33">
        <f t="shared" si="5"/>
        <v>0</v>
      </c>
    </row>
    <row r="34" spans="1:15" ht="15.6" x14ac:dyDescent="0.25">
      <c r="A34" s="3">
        <v>23</v>
      </c>
      <c r="B34" s="4"/>
      <c r="C34" s="10"/>
      <c r="D34" s="49">
        <f t="shared" si="0"/>
        <v>500</v>
      </c>
      <c r="E34" s="6"/>
      <c r="F34" s="6"/>
      <c r="G34" s="8">
        <f t="shared" si="1"/>
        <v>0</v>
      </c>
      <c r="H34" s="6"/>
      <c r="I34" s="6"/>
      <c r="J34" s="8">
        <f t="shared" si="2"/>
        <v>0</v>
      </c>
      <c r="K34" s="50">
        <f t="shared" si="3"/>
        <v>0</v>
      </c>
      <c r="L34" s="10"/>
      <c r="M34" s="10"/>
      <c r="N34" s="35">
        <f t="shared" si="4"/>
        <v>0</v>
      </c>
      <c r="O34" s="33">
        <f t="shared" si="5"/>
        <v>0</v>
      </c>
    </row>
    <row r="35" spans="1:15" ht="15.6" x14ac:dyDescent="0.25">
      <c r="A35" s="3">
        <v>24</v>
      </c>
      <c r="B35" s="4"/>
      <c r="C35" s="10"/>
      <c r="D35" s="49">
        <f t="shared" si="0"/>
        <v>500</v>
      </c>
      <c r="E35" s="6"/>
      <c r="F35" s="6"/>
      <c r="G35" s="8">
        <f t="shared" si="1"/>
        <v>0</v>
      </c>
      <c r="H35" s="6"/>
      <c r="I35" s="6"/>
      <c r="J35" s="8">
        <f t="shared" si="2"/>
        <v>0</v>
      </c>
      <c r="K35" s="50">
        <f t="shared" si="3"/>
        <v>0</v>
      </c>
      <c r="L35" s="10"/>
      <c r="M35" s="10"/>
      <c r="N35" s="35">
        <f t="shared" si="4"/>
        <v>0</v>
      </c>
      <c r="O35" s="33">
        <f t="shared" si="5"/>
        <v>0</v>
      </c>
    </row>
    <row r="36" spans="1:15" ht="15.6" x14ac:dyDescent="0.25">
      <c r="A36" s="3">
        <v>25</v>
      </c>
      <c r="B36" s="4"/>
      <c r="C36" s="10"/>
      <c r="D36" s="49">
        <f>500+IF(C36&lt;240,0,MIN(35,INT((C36-240)/8)+1))</f>
        <v>500</v>
      </c>
      <c r="E36" s="6"/>
      <c r="F36" s="6"/>
      <c r="G36" s="8">
        <f t="shared" si="1"/>
        <v>0</v>
      </c>
      <c r="H36" s="6"/>
      <c r="I36" s="6"/>
      <c r="J36" s="8">
        <f t="shared" si="2"/>
        <v>0</v>
      </c>
      <c r="K36" s="50">
        <f t="shared" si="3"/>
        <v>0</v>
      </c>
      <c r="L36" s="10"/>
      <c r="M36" s="10"/>
      <c r="N36" s="35">
        <f t="shared" si="4"/>
        <v>0</v>
      </c>
      <c r="O36" s="33">
        <f t="shared" si="5"/>
        <v>0</v>
      </c>
    </row>
  </sheetData>
  <sortState xmlns:xlrd2="http://schemas.microsoft.com/office/spreadsheetml/2017/richdata2" ref="B12:O16">
    <sortCondition descending="1" ref="O12:O16"/>
  </sortState>
  <mergeCells count="15">
    <mergeCell ref="A11:O11"/>
    <mergeCell ref="A3:O3"/>
    <mergeCell ref="A4:O4"/>
    <mergeCell ref="A5:O5"/>
    <mergeCell ref="A7:O7"/>
    <mergeCell ref="A9:A10"/>
    <mergeCell ref="B9:B10"/>
    <mergeCell ref="C9:C10"/>
    <mergeCell ref="D9:D10"/>
    <mergeCell ref="E9:G9"/>
    <mergeCell ref="H9:J9"/>
    <mergeCell ref="K9:K10"/>
    <mergeCell ref="L9:M9"/>
    <mergeCell ref="N9:N10"/>
    <mergeCell ref="O9:O10"/>
  </mergeCells>
  <pageMargins left="0.7" right="0.7" top="0.75" bottom="0.75" header="0.3" footer="0.3"/>
  <pageSetup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C146-4EB1-4B17-A5BC-24D586227446}">
  <dimension ref="A7:I24"/>
  <sheetViews>
    <sheetView workbookViewId="0">
      <selection activeCell="B16" sqref="B16"/>
    </sheetView>
  </sheetViews>
  <sheetFormatPr defaultRowHeight="13.2" x14ac:dyDescent="0.25"/>
  <cols>
    <col min="1" max="1" width="22.109375" customWidth="1"/>
    <col min="2" max="2" width="15.88671875" customWidth="1"/>
    <col min="3" max="3" width="13.5546875" customWidth="1"/>
    <col min="7" max="7" width="5.5546875" customWidth="1"/>
    <col min="8" max="8" width="19.88671875" customWidth="1"/>
    <col min="9" max="9" width="18.5546875" customWidth="1"/>
  </cols>
  <sheetData>
    <row r="7" spans="1:9" ht="15.6" x14ac:dyDescent="0.3">
      <c r="A7" s="19"/>
      <c r="B7" s="69" t="s">
        <v>39</v>
      </c>
      <c r="C7" s="69"/>
      <c r="H7" s="69" t="s">
        <v>40</v>
      </c>
      <c r="I7" s="69"/>
    </row>
    <row r="9" spans="1:9" ht="13.8" thickBot="1" x14ac:dyDescent="0.3">
      <c r="A9" s="67"/>
      <c r="B9" s="12"/>
      <c r="C9" s="51"/>
      <c r="H9" s="12"/>
    </row>
    <row r="10" spans="1:9" ht="14.4" thickBot="1" x14ac:dyDescent="0.3">
      <c r="A10" s="68"/>
      <c r="B10" s="66" t="s">
        <v>42</v>
      </c>
      <c r="C10" s="57">
        <v>46299</v>
      </c>
      <c r="G10" s="63"/>
      <c r="H10" s="61" t="s">
        <v>42</v>
      </c>
      <c r="I10" s="60">
        <v>46299</v>
      </c>
    </row>
    <row r="11" spans="1:9" ht="14.4" thickBot="1" x14ac:dyDescent="0.3">
      <c r="B11" s="58" t="s">
        <v>38</v>
      </c>
      <c r="C11" s="59" t="s">
        <v>41</v>
      </c>
      <c r="G11" s="63"/>
      <c r="H11" s="62" t="s">
        <v>38</v>
      </c>
      <c r="I11" s="59" t="s">
        <v>41</v>
      </c>
    </row>
    <row r="12" spans="1:9" ht="13.8" x14ac:dyDescent="0.25">
      <c r="B12" s="52">
        <v>40757</v>
      </c>
      <c r="C12" s="53">
        <f>DATEDIF(B12,$C$10,"Y")</f>
        <v>15</v>
      </c>
      <c r="H12" s="52">
        <v>42809</v>
      </c>
      <c r="I12" s="53">
        <f>DATEDIF(H12,$C$10,"Y")</f>
        <v>9</v>
      </c>
    </row>
    <row r="13" spans="1:9" ht="13.8" x14ac:dyDescent="0.25">
      <c r="B13" s="54">
        <v>41577</v>
      </c>
      <c r="C13" s="55">
        <f t="shared" ref="C13:C24" si="0">DATEDIF(B13,DATE(2026,10,4),"Y")</f>
        <v>12</v>
      </c>
      <c r="H13" s="54">
        <v>43214</v>
      </c>
      <c r="I13" s="55">
        <f t="shared" ref="I13:I24" si="1">DATEDIF(H13,DATE(2026,10,4),"Y")</f>
        <v>8</v>
      </c>
    </row>
    <row r="14" spans="1:9" ht="13.8" x14ac:dyDescent="0.25">
      <c r="B14" s="54">
        <v>41041</v>
      </c>
      <c r="C14" s="55">
        <f t="shared" si="0"/>
        <v>14</v>
      </c>
      <c r="H14" s="54">
        <v>43647</v>
      </c>
      <c r="I14" s="55">
        <f t="shared" si="1"/>
        <v>7</v>
      </c>
    </row>
    <row r="15" spans="1:9" ht="13.8" x14ac:dyDescent="0.25">
      <c r="B15" s="54">
        <v>42030</v>
      </c>
      <c r="C15" s="55">
        <f t="shared" si="0"/>
        <v>11</v>
      </c>
      <c r="H15" s="56"/>
      <c r="I15" s="55">
        <f t="shared" si="1"/>
        <v>126</v>
      </c>
    </row>
    <row r="16" spans="1:9" ht="13.8" x14ac:dyDescent="0.25">
      <c r="B16" s="56"/>
      <c r="C16" s="55">
        <f t="shared" si="0"/>
        <v>126</v>
      </c>
      <c r="H16" s="56"/>
      <c r="I16" s="55">
        <f t="shared" si="1"/>
        <v>126</v>
      </c>
    </row>
    <row r="17" spans="2:9" ht="13.8" x14ac:dyDescent="0.25">
      <c r="B17" s="56"/>
      <c r="C17" s="55">
        <f t="shared" si="0"/>
        <v>126</v>
      </c>
      <c r="H17" s="56"/>
      <c r="I17" s="55">
        <f t="shared" si="1"/>
        <v>126</v>
      </c>
    </row>
    <row r="18" spans="2:9" ht="13.8" x14ac:dyDescent="0.25">
      <c r="B18" s="56"/>
      <c r="C18" s="55">
        <f t="shared" si="0"/>
        <v>126</v>
      </c>
      <c r="H18" s="56"/>
      <c r="I18" s="55">
        <f t="shared" si="1"/>
        <v>126</v>
      </c>
    </row>
    <row r="19" spans="2:9" ht="13.8" x14ac:dyDescent="0.25">
      <c r="B19" s="56"/>
      <c r="C19" s="55">
        <f t="shared" si="0"/>
        <v>126</v>
      </c>
      <c r="H19" s="56"/>
      <c r="I19" s="55">
        <f t="shared" si="1"/>
        <v>126</v>
      </c>
    </row>
    <row r="20" spans="2:9" ht="13.8" x14ac:dyDescent="0.25">
      <c r="B20" s="56"/>
      <c r="C20" s="55">
        <f t="shared" si="0"/>
        <v>126</v>
      </c>
      <c r="H20" s="56"/>
      <c r="I20" s="55">
        <f t="shared" si="1"/>
        <v>126</v>
      </c>
    </row>
    <row r="21" spans="2:9" ht="13.8" x14ac:dyDescent="0.25">
      <c r="B21" s="56"/>
      <c r="C21" s="55">
        <f t="shared" si="0"/>
        <v>126</v>
      </c>
      <c r="H21" s="56"/>
      <c r="I21" s="55">
        <f t="shared" si="1"/>
        <v>126</v>
      </c>
    </row>
    <row r="22" spans="2:9" ht="13.8" x14ac:dyDescent="0.25">
      <c r="B22" s="56"/>
      <c r="C22" s="55">
        <f t="shared" si="0"/>
        <v>126</v>
      </c>
      <c r="H22" s="56"/>
      <c r="I22" s="55">
        <f t="shared" si="1"/>
        <v>126</v>
      </c>
    </row>
    <row r="23" spans="2:9" ht="13.8" x14ac:dyDescent="0.25">
      <c r="B23" s="56"/>
      <c r="C23" s="55">
        <f t="shared" si="0"/>
        <v>126</v>
      </c>
      <c r="H23" s="56"/>
      <c r="I23" s="55">
        <f t="shared" si="1"/>
        <v>126</v>
      </c>
    </row>
    <row r="24" spans="2:9" ht="13.8" x14ac:dyDescent="0.25">
      <c r="B24" s="56"/>
      <c r="C24" s="55">
        <f t="shared" si="0"/>
        <v>126</v>
      </c>
      <c r="H24" s="56"/>
      <c r="I24" s="55">
        <f t="shared" si="1"/>
        <v>126</v>
      </c>
    </row>
  </sheetData>
  <mergeCells count="2">
    <mergeCell ref="H7:I7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DM</vt:lpstr>
      <vt:lpstr>DŽ</vt:lpstr>
      <vt:lpstr>MM</vt:lpstr>
      <vt:lpstr>MŽ</vt:lpstr>
      <vt:lpstr>MA</vt:lpstr>
      <vt:lpstr>ŽA</vt:lpstr>
      <vt:lpstr>MB</vt:lpstr>
      <vt:lpstr>ŽB</vt:lpstr>
      <vt:lpstr>izračun godina </vt:lpstr>
    </vt:vector>
  </TitlesOfParts>
  <Company>HELL_INC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Dijana</cp:lastModifiedBy>
  <cp:lastPrinted>2026-10-04T15:30:48Z</cp:lastPrinted>
  <dcterms:created xsi:type="dcterms:W3CDTF">2006-01-26T17:42:34Z</dcterms:created>
  <dcterms:modified xsi:type="dcterms:W3CDTF">2026-10-04T15:31:17Z</dcterms:modified>
</cp:coreProperties>
</file>